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https://alinvestcz.sharepoint.com/sites/Investice-AlfagenV/Sdilene dokumenty/Alfagen VŘ/Montáže elektro/Doplnění ZD/03/Rozpočty Montáže elektro/03_Pece/"/>
    </mc:Choice>
  </mc:AlternateContent>
  <xr:revisionPtr revIDLastSave="5" documentId="13_ncr:1_{45346BA0-F8EB-45FE-87E4-C9997038669F}" xr6:coauthVersionLast="47" xr6:coauthVersionMax="47" xr10:uidLastSave="{E4EF1901-CEFD-420D-83BB-98A318856F59}"/>
  <bookViews>
    <workbookView xWindow="43350" yWindow="0" windowWidth="27915" windowHeight="15675" tabRatio="869" activeTab="2" xr2:uid="{00000000-000D-0000-FFFF-FFFF00000000}"/>
  </bookViews>
  <sheets>
    <sheet name="Cover" sheetId="16" r:id="rId1"/>
    <sheet name="Table of Contents" sheetId="18" r:id="rId2"/>
    <sheet name="PLANT CABLE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'PLANT CABLE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B">[5]DOC!#REF!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cURVE">#REF!</definedName>
    <definedName name="Curve_1">#REF!</definedName>
    <definedName name="Curve_2">#REF!</definedName>
    <definedName name="D_P">#REF!</definedName>
    <definedName name="_xlnm.Database">#REF!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_xlnm.Criteria">#REF!</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_xlnm.Print_Area" localSheetId="2">'PLANT CABLE MTO'!$A$1:$N$34</definedName>
    <definedName name="_xlnm.Print_Area">#REF!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9" l="1"/>
  <c r="F25" i="19"/>
  <c r="F19" i="19"/>
  <c r="F27" i="19"/>
  <c r="G24" i="19" l="1"/>
  <c r="K24" i="19" s="1"/>
  <c r="G19" i="19"/>
  <c r="K19" i="19" s="1"/>
  <c r="F22" i="19" l="1"/>
  <c r="F15" i="19"/>
  <c r="F18" i="19"/>
  <c r="F17" i="19"/>
  <c r="F23" i="19"/>
  <c r="F13" i="19" l="1"/>
  <c r="F20" i="19"/>
  <c r="F26" i="19"/>
  <c r="F31" i="19" l="1"/>
  <c r="F30" i="19"/>
  <c r="F29" i="19"/>
  <c r="F28" i="19"/>
  <c r="F16" i="19"/>
  <c r="G14" i="19"/>
  <c r="K14" i="19" s="1"/>
  <c r="G22" i="19" l="1"/>
  <c r="K22" i="19" s="1"/>
  <c r="G15" i="19"/>
  <c r="K15" i="19" s="1"/>
  <c r="G18" i="19"/>
  <c r="K18" i="19" s="1"/>
  <c r="F21" i="19"/>
  <c r="G17" i="19"/>
  <c r="K17" i="19" s="1"/>
  <c r="G13" i="19" l="1"/>
  <c r="K13" i="19" s="1"/>
  <c r="G20" i="19"/>
  <c r="K20" i="19" s="1"/>
  <c r="G21" i="19"/>
  <c r="K21" i="19" s="1"/>
  <c r="G26" i="19"/>
  <c r="K26" i="19" s="1"/>
  <c r="G25" i="19"/>
  <c r="K25" i="19" s="1"/>
  <c r="G31" i="19" l="1"/>
  <c r="K31" i="19" s="1"/>
  <c r="G30" i="19"/>
  <c r="K30" i="19" s="1"/>
  <c r="G29" i="19"/>
  <c r="K29" i="19" s="1"/>
  <c r="G28" i="19"/>
  <c r="K28" i="19" s="1"/>
  <c r="G16" i="19"/>
  <c r="K16" i="19" s="1"/>
  <c r="G23" i="19"/>
  <c r="K23" i="19" s="1"/>
  <c r="G32" i="19" l="1"/>
  <c r="K32" i="19" s="1"/>
  <c r="G33" i="19"/>
  <c r="K33" i="19" s="1"/>
  <c r="A1" i="18" l="1"/>
  <c r="A1" i="19"/>
  <c r="C10" i="19" l="1"/>
  <c r="G27" i="19" l="1"/>
  <c r="K27" i="19" s="1"/>
  <c r="K34" i="19" s="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5">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futureMetadata>
  <valueMetadata count="5">
    <bk>
      <rc t="1" v="0"/>
    </bk>
    <bk>
      <rc t="1" v="1"/>
    </bk>
    <bk>
      <rc t="1" v="2"/>
    </bk>
    <bk>
      <rc t="1" v="3"/>
    </bk>
    <bk>
      <rc t="1" v="4"/>
    </bk>
  </valueMetadata>
</metadata>
</file>

<file path=xl/sharedStrings.xml><?xml version="1.0" encoding="utf-8"?>
<sst xmlns="http://schemas.openxmlformats.org/spreadsheetml/2006/main" count="715" uniqueCount="100">
  <si>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</si>
  <si>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</si>
  <si>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</si>
  <si>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</si>
  <si>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</si>
  <si>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</si>
  <si>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</si>
  <si>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</si>
  <si>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</si>
  <si>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</si>
  <si>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</si>
  <si>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</si>
  <si>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</si>
  <si>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</si>
  <si>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</si>
  <si>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</si>
  <si>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</si>
  <si>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</si>
  <si>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</si>
  <si>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</si>
  <si>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</si>
  <si>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</si>
  <si>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</si>
  <si>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</si>
  <si>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</si>
  <si>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</si>
  <si>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</si>
  <si>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</si>
  <si>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</si>
  <si>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</si>
  <si>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</si>
  <si>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</si>
  <si>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</si>
  <si>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</si>
  <si>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</si>
  <si>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</si>
  <si>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</si>
  <si>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Remarks</t>
  </si>
  <si>
    <t>Quantity</t>
  </si>
  <si>
    <t>METERS</t>
  </si>
  <si>
    <t>CWP01</t>
  </si>
  <si>
    <t>ANSA</t>
  </si>
  <si>
    <t>Initial revision</t>
  </si>
  <si>
    <t>Power and control cables</t>
  </si>
  <si>
    <t>1,2,3</t>
  </si>
  <si>
    <t>A</t>
  </si>
  <si>
    <t>JOAN</t>
  </si>
  <si>
    <t>Cable Length MTO</t>
  </si>
  <si>
    <t>ALINVEST</t>
  </si>
  <si>
    <t>E2558 ALINVEST</t>
  </si>
  <si>
    <t>3G2,5</t>
  </si>
  <si>
    <t>Type</t>
  </si>
  <si>
    <t>Cable Reference</t>
  </si>
  <si>
    <t>Category</t>
  </si>
  <si>
    <t>RV-K 0,6/1kV</t>
  </si>
  <si>
    <t>6XV1840-2AH10</t>
  </si>
  <si>
    <t>6XV1873-2F</t>
  </si>
  <si>
    <t>6XV1873-2F FO</t>
  </si>
  <si>
    <t>CWE03</t>
  </si>
  <si>
    <t>SF/UTP</t>
  </si>
  <si>
    <t>RORI</t>
  </si>
  <si>
    <t>2558-0000-GEN-E-MTO-CBLS-A  Plant Cable Length MTO</t>
  </si>
  <si>
    <t>Plant Cable Length MTO</t>
  </si>
  <si>
    <t>3G4</t>
  </si>
  <si>
    <t>4G25</t>
  </si>
  <si>
    <t>4G35</t>
  </si>
  <si>
    <t>7G1,5</t>
  </si>
  <si>
    <t>YSLY 300/500V</t>
  </si>
  <si>
    <t>CWC01</t>
  </si>
  <si>
    <t>5G1,5</t>
  </si>
  <si>
    <t>4G1,5</t>
  </si>
  <si>
    <t>3G1,5</t>
  </si>
  <si>
    <t>4G2,5</t>
  </si>
  <si>
    <t>4G2,5+SH</t>
  </si>
  <si>
    <t>RC4V-K 0,6/1kV</t>
  </si>
  <si>
    <t>CWP02</t>
  </si>
  <si>
    <t>4G4</t>
  </si>
  <si>
    <t>4G6</t>
  </si>
  <si>
    <t>4G70</t>
  </si>
  <si>
    <t>4G16</t>
  </si>
  <si>
    <t>4G16+SH</t>
  </si>
  <si>
    <t>4G35+SH</t>
  </si>
  <si>
    <t>4G4+SH</t>
  </si>
  <si>
    <t>V-K 0,6/1kV</t>
  </si>
  <si>
    <t>4G10+SH</t>
  </si>
  <si>
    <t>6G2,5</t>
  </si>
  <si>
    <t xml:space="preserve">Quantity </t>
  </si>
  <si>
    <t>Jednotková cena v Kč bez DPH</t>
  </si>
  <si>
    <t>Celková cena v Kč bez DPH</t>
  </si>
  <si>
    <t>CELKEM</t>
  </si>
  <si>
    <t>Application For VFD commanded motor starting types, Thyristor groups fed heaters, etc.
Conductor material Copper
Isolation XLPE
Composition
Up to 10mm2: Insulated conductors laid up together.
From 16mm2: 3x + 3G configuration, the protection core Yellow/Green is 
divided in three cores
Inner Sheath N/A
Outher Sheath PVC (Polyvinyl chloride)
Operating voltage 600V/1000V AC
Operating temperature Dry ambient: -40ºC, + 90ºC / Wet ambient: -40ºC, + 75ºC
Conductor identification To be based on the applicable normative
Shield
Aluminium/polyester tape + Tinned copper wire braid (80%)
Total coverage:100%
Standards
IEC 60502-1; Ref. for construction/drawing
IEC 60332-1; Flame Retardant</t>
  </si>
  <si>
    <t>For all cases no less than 2,5 mm2(≤14 AWG) will be used.
Application For DOL/RDOL starting types, electrical panels supply, etc.
Conductor material Copper
Isolation XLPE
Composition Insulated conductors laid up together.
Inner Sheath N/A
Outher Sheath PVC (Polyvinyl chloride)
Operating voltage 600V/1000V AC
Operating temperature Dry ambient: -40ºC, + 90ºC / Wet ambient: -40ºC, + 75ºC
Conductor identification To be based on the applicable normative
Minimun curvature radius 200mm
Shield No
Standards
IEC 60502-1; Ref. for construction/drawing
IEC 60332-1; Flame Retardant</t>
  </si>
  <si>
    <t>For all cases no less than 2,5 mm2 (≤14 AWG) will be used.
Application For DOL/RDOL starting types, electrical panels supply, etc.
Conductor material Copper
Isolation XLPE
Composition Insulated conductors laid up together.
Inner Sheath N/A
Outher Sheath PVC (Polyvinyl chloride)
Operating voltage 600V/1000V AC
Operating temperature Dry ambient: -40ºC, + 90ºC / Wet ambient: -40ºC, + 75ºC
Conductor identification To be based on the applicable normative
Minimun curvature radius 200mm
Shield No
Standards
IEC 60502-1; Ref. for construction/drawing
IEC 60332-1; Flame Retardant</t>
  </si>
  <si>
    <t>Application Instrumentation Supply, solenoid valves, limit switches and discrete signalling. 
Conductor material Copper 
Isolation PVC 
Composition Insulated conductors laid up together 
Inner Sheath N/A 
Inner Sheath N/A 
Outher Sheath PVC (Polyvinyl chloride); grey RAL 7001 
Operating voltage 300/500V 
Operating temperature -40ºC, + 70ºC 
Conductor identification Black numbered + Yellow/Green
Shield No 
Standards Flame-retardance: VDE 0482-332-1-2/IEC 60332-1-2</t>
  </si>
  <si>
    <t>ApplicationCommunication from the main electrical cabinet for all the communication  protocols used to communicate with field equipment when distances are beyond 100m, and Ethernet cables are discarded.
Type Multimode optic fibre cable (50/125)
Conductor material Optic fibre
Isolation Polyolefin (UL-CSA Standards)
Composition Insulated conductors laid up together.
Outer Sheath Halogen-free compound
Operating temperature Dry ambient: -30ºC, +70ºC
CPR rating Dca-s2,d2,a1
Standards
EN 50173, ISO/IEC 11801, IEC 60794-1
CPR Class: UNE-EN 50575
Flame Propagation: UNE-EN 60332-1 (IEC 60332-1)
Halogen-free: UNE-EN 60754-1 (IEC 60754-1)
Low fumes emission: UNE-EN 61034 (IEC 61034</t>
  </si>
  <si>
    <t>Application Communication cable used inside the electrical cabinet for all the communication protocols used to communicate main processing unit and all the field equipment. 
Conductor material Copper 
Isolation Polyolefin (UL-CSA Standards) 
Composition Conductors twisted in pairs 
Outher Sheath PVC Y (UL-CSA Standards) Green Ral 6018 
Operating voltage 30V or 300V (600V on request) 
Operating temperature Dry ambient: -20ºC, + 80ºC 
Conductor identification White – Yellow – Blue – Orange 
Shield Aluminum/Plastic Tape and Tinned Copper Braid Coverage ≥ 85% according to EMC 2014/30/EU 
Conductor section 0,38mm/22AWG
Ethernet catergory 5e 
Standards UL 758 – General marking UL VW-1 – Nonflammable. UL 1581 – Oil and Water resistant</t>
  </si>
  <si>
    <t>CWE01</t>
  </si>
  <si>
    <t>Požadavky na doplnění specifikace</t>
  </si>
  <si>
    <t>Prosíme doplnit požadované parametry/požadavky na kabel, případně příklad typového označení konkrétního kabelu.</t>
  </si>
  <si>
    <t>Vysvětlení Zadavatele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</si>
</sst>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
      <b/>
      <sz val="9"/>
      <color theme="1"/>
      <name val="Calibri"/>
      <family val="2"/>
      <charset val="238"/>
      <scheme val="minor"/>
    </font>
    <font>
      <b/>
      <sz val="12"/>
      <color theme="1"/>
      <name val="Calibri"/>
      <family val="2"/>
      <charset val="238"/>
      <scheme val="minor"/>
    </font>
  </fonts>
  <fills count="8">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5">
    <xf numFmtId="0" fontId="0" fillId="0" borderId="0"/>
    <xf numFmtId="0" fontId="8" fillId="2" borderId="1"/>
    <xf numFmtId="0" fontId="5" fillId="3" borderId="1"/>
    <xf numFmtId="0" fontId="6" fillId="0" borderId="1"/>
    <xf numFmtId="49" fontId="5" fillId="5" borderId="4">
      <alignment horizontal="right" vertical="center"/>
    </xf>
    <xf numFmtId="0" fontId="4" fillId="0" borderId="0"/>
    <xf numFmtId="0" fontId="5" fillId="0" borderId="0"/>
    <xf numFmtId="0" fontId="5" fillId="0" borderId="0"/>
    <xf numFmtId="0" fontId="3" fillId="0" borderId="0"/>
    <xf numFmtId="0" fontId="3" fillId="0" borderId="0"/>
    <xf numFmtId="0" fontId="17" fillId="0" borderId="0"/>
    <xf numFmtId="0" fontId="2" fillId="0" borderId="0"/>
    <xf numFmtId="0" fontId="2" fillId="0" borderId="0"/>
    <xf numFmtId="0" fontId="21" fillId="0" borderId="1">
      <alignment vertical="center"/>
    </xf>
    <xf numFmtId="0" fontId="21" fillId="0" borderId="1">
      <alignment vertical="center"/>
    </xf>
  </cellStyleXfs>
  <cellXfs count="117">
    <xf numFmtId="0" fontId="0" fillId="0" borderId="0" xfId="0"/>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0" xfId="0" applyFont="1"/>
    <xf numFmtId="0" fontId="7" fillId="4" borderId="3" xfId="0" applyFont="1" applyFill="1" applyBorder="1" applyAlignment="1">
      <alignment horizontal="center" vertical="center" wrapText="1"/>
    </xf>
    <xf numFmtId="0" fontId="3"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7"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3"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3" fillId="0" borderId="0" xfId="8" applyNumberFormat="1"/>
    <xf numFmtId="49" fontId="19" fillId="4" borderId="0" xfId="8" applyNumberFormat="1" applyFont="1" applyFill="1" applyAlignment="1">
      <alignment horizontal="left" vertical="top"/>
    </xf>
    <xf numFmtId="0" fontId="19" fillId="4" borderId="0" xfId="8" applyFont="1" applyFill="1" applyAlignment="1">
      <alignment horizontal="left" vertical="top"/>
    </xf>
    <xf numFmtId="0" fontId="20"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0" fontId="2" fillId="0" borderId="0" xfId="11"/>
    <xf numFmtId="0" fontId="19" fillId="4" borderId="0" xfId="11" applyFont="1" applyFill="1" applyAlignment="1">
      <alignment horizontal="left" vertical="top"/>
    </xf>
    <xf numFmtId="0" fontId="20" fillId="4" borderId="0" xfId="11" applyFont="1" applyFill="1" applyAlignment="1">
      <alignment horizontal="center" vertical="center" wrapText="1"/>
    </xf>
    <xf numFmtId="0" fontId="11" fillId="0" borderId="1" xfId="11" applyFont="1" applyBorder="1" applyAlignment="1" applyProtection="1">
      <alignment horizontal="left" vertical="center" wrapText="1"/>
      <protection locked="0"/>
    </xf>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2" fillId="0" borderId="0" xfId="12"/>
    <xf numFmtId="0" fontId="16" fillId="0" borderId="0" xfId="11" applyFont="1"/>
    <xf numFmtId="0" fontId="11" fillId="0" borderId="14" xfId="12" applyFont="1" applyBorder="1" applyAlignment="1">
      <alignment horizontal="center" vertical="center"/>
    </xf>
    <xf numFmtId="0" fontId="23" fillId="0" borderId="0" xfId="0" applyFont="1"/>
    <xf numFmtId="0" fontId="0" fillId="0" borderId="1" xfId="0" applyBorder="1" applyAlignment="1">
      <alignment horizontal="center" vertical="center"/>
    </xf>
    <xf numFmtId="0" fontId="25" fillId="0" borderId="0" xfId="8" applyFont="1"/>
    <xf numFmtId="0" fontId="5" fillId="0" borderId="1" xfId="0" applyFont="1" applyBorder="1" applyAlignment="1">
      <alignment horizontal="center" vertical="center"/>
    </xf>
    <xf numFmtId="0" fontId="21" fillId="0" borderId="5" xfId="14" applyBorder="1" applyAlignment="1">
      <alignment vertical="center" wrapText="1"/>
    </xf>
    <xf numFmtId="0" fontId="11" fillId="0" borderId="1" xfId="12" applyFont="1" applyBorder="1" applyAlignment="1">
      <alignment horizontal="center" vertical="center"/>
    </xf>
    <xf numFmtId="0" fontId="12" fillId="0" borderId="14" xfId="12" applyFont="1" applyBorder="1" applyAlignment="1">
      <alignment horizontal="center" vertical="center" shrinkToFit="1"/>
    </xf>
    <xf numFmtId="0" fontId="2" fillId="0" borderId="1" xfId="12" applyBorder="1" applyAlignment="1">
      <alignment wrapText="1"/>
    </xf>
    <xf numFmtId="4" fontId="2" fillId="0" borderId="1" xfId="12" applyNumberFormat="1" applyBorder="1"/>
    <xf numFmtId="0" fontId="27" fillId="0" borderId="0" xfId="11" applyFont="1"/>
    <xf numFmtId="0" fontId="28" fillId="0" borderId="0" xfId="11" applyFont="1"/>
    <xf numFmtId="0" fontId="2" fillId="0" borderId="0" xfId="11" applyAlignment="1">
      <alignment horizontal="center"/>
    </xf>
    <xf numFmtId="0" fontId="2" fillId="0" borderId="1" xfId="12" applyBorder="1" applyAlignment="1">
      <alignment horizontal="center" wrapText="1"/>
    </xf>
    <xf numFmtId="4" fontId="2" fillId="0" borderId="1" xfId="12" applyNumberFormat="1" applyBorder="1" applyAlignment="1">
      <alignment horizontal="center"/>
    </xf>
    <xf numFmtId="4" fontId="28" fillId="0" borderId="15" xfId="11" applyNumberFormat="1" applyFont="1" applyBorder="1" applyAlignment="1">
      <alignment horizontal="center"/>
    </xf>
    <xf numFmtId="0" fontId="16" fillId="0" borderId="0" xfId="11" applyFont="1" applyAlignment="1">
      <alignment horizontal="center"/>
    </xf>
    <xf numFmtId="0" fontId="2" fillId="0" borderId="0" xfId="11" applyAlignment="1">
      <alignment vertical="top"/>
    </xf>
    <xf numFmtId="0" fontId="1" fillId="0" borderId="1" xfId="11" applyFont="1" applyBorder="1" applyAlignment="1">
      <alignment vertical="top" wrapText="1"/>
    </xf>
    <xf numFmtId="0" fontId="16" fillId="0" borderId="0" xfId="11" applyFont="1" applyAlignment="1">
      <alignment vertical="top"/>
    </xf>
    <xf numFmtId="0" fontId="6" fillId="0" borderId="1" xfId="8" applyFont="1" applyBorder="1" applyAlignment="1">
      <alignment horizontal="center" vertical="center"/>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2" fillId="0" borderId="5" xfId="8" applyFont="1" applyBorder="1" applyAlignment="1">
      <alignment horizontal="left" vertical="center" wrapText="1"/>
    </xf>
    <xf numFmtId="0" fontId="12" fillId="0" borderId="7" xfId="8" applyFont="1" applyBorder="1" applyAlignment="1">
      <alignment horizontal="left" vertical="center" wrapText="1"/>
    </xf>
    <xf numFmtId="0" fontId="11" fillId="0" borderId="5" xfId="8" applyFont="1" applyBorder="1" applyAlignment="1" applyProtection="1">
      <alignment horizontal="left" vertical="center" wrapText="1"/>
      <protection locked="0"/>
    </xf>
    <xf numFmtId="0" fontId="11" fillId="0" borderId="6" xfId="8" applyFont="1" applyBorder="1" applyAlignment="1" applyProtection="1">
      <alignment horizontal="left" vertical="center" wrapText="1"/>
      <protection locked="0"/>
    </xf>
    <xf numFmtId="0" fontId="11" fillId="0" borderId="7" xfId="8" applyFont="1" applyBorder="1" applyAlignment="1" applyProtection="1">
      <alignment horizontal="left" vertical="center" wrapText="1"/>
      <protection locked="0"/>
    </xf>
    <xf numFmtId="0" fontId="9"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5" xfId="8" applyFont="1" applyFill="1" applyBorder="1" applyAlignment="1">
      <alignment horizontal="center" vertical="center" wrapText="1"/>
    </xf>
    <xf numFmtId="0" fontId="14" fillId="6" borderId="6" xfId="8" applyFont="1" applyFill="1" applyBorder="1" applyAlignment="1">
      <alignment horizontal="center" vertical="center" wrapText="1"/>
    </xf>
    <xf numFmtId="0" fontId="14" fillId="6" borderId="7" xfId="8" applyFont="1" applyFill="1" applyBorder="1" applyAlignment="1">
      <alignment horizontal="center" vertical="center" wrapText="1"/>
    </xf>
    <xf numFmtId="0" fontId="15" fillId="0" borderId="5" xfId="8" applyFont="1" applyBorder="1" applyAlignment="1">
      <alignment horizontal="center" vertical="center" wrapText="1"/>
    </xf>
    <xf numFmtId="0" fontId="15" fillId="0" borderId="6" xfId="8" applyFont="1" applyBorder="1" applyAlignment="1">
      <alignment horizontal="center" vertical="center" wrapText="1"/>
    </xf>
    <xf numFmtId="0" fontId="15" fillId="0" borderId="7"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11" fillId="0" borderId="1"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5" fillId="0" borderId="6" xfId="8" applyFont="1" applyBorder="1" applyAlignment="1" applyProtection="1">
      <alignment horizontal="center" vertical="center" wrapText="1"/>
      <protection locked="0"/>
    </xf>
    <xf numFmtId="0" fontId="15" fillId="0" borderId="7" xfId="8" applyFont="1" applyBorder="1" applyAlignment="1" applyProtection="1">
      <alignment horizontal="center" vertical="center" wrapText="1"/>
      <protection locked="0"/>
    </xf>
    <xf numFmtId="0" fontId="16" fillId="0" borderId="1" xfId="8" applyFont="1" applyBorder="1" applyAlignment="1">
      <alignment horizontal="center" vertical="center" wrapText="1"/>
    </xf>
    <xf numFmtId="0" fontId="15" fillId="0" borderId="5" xfId="9" applyFont="1" applyBorder="1" applyAlignment="1" applyProtection="1">
      <alignment horizontal="center" vertical="center" wrapText="1"/>
      <protection locked="0"/>
    </xf>
    <xf numFmtId="0" fontId="15" fillId="0" borderId="6" xfId="9" applyFont="1" applyBorder="1" applyAlignment="1" applyProtection="1">
      <alignment horizontal="center" vertical="center" wrapText="1"/>
      <protection locked="0"/>
    </xf>
    <xf numFmtId="0" fontId="15" fillId="0" borderId="7" xfId="9" applyFont="1" applyBorder="1" applyAlignment="1" applyProtection="1">
      <alignment horizontal="center" vertical="center" wrapText="1"/>
      <protection locked="0"/>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5" xfId="9" applyFont="1" applyBorder="1" applyAlignment="1" applyProtection="1">
      <alignment horizontal="center" vertical="center" wrapText="1"/>
      <protection locked="0"/>
    </xf>
    <xf numFmtId="0" fontId="11" fillId="0" borderId="6" xfId="9" applyFont="1" applyBorder="1" applyAlignment="1" applyProtection="1">
      <alignment horizontal="center" vertical="center" wrapText="1"/>
      <protection locked="0"/>
    </xf>
    <xf numFmtId="0" fontId="11" fillId="0" borderId="7" xfId="9" applyFont="1" applyBorder="1" applyAlignment="1" applyProtection="1">
      <alignment horizontal="center" vertical="center" wrapText="1"/>
      <protection locked="0"/>
    </xf>
    <xf numFmtId="0" fontId="11" fillId="0" borderId="5" xfId="9" applyFont="1" applyBorder="1" applyAlignment="1" applyProtection="1">
      <alignment horizontal="left" vertical="center" wrapText="1"/>
      <protection locked="0"/>
    </xf>
    <xf numFmtId="0" fontId="11" fillId="0" borderId="6" xfId="9" applyFont="1" applyBorder="1" applyAlignment="1" applyProtection="1">
      <alignment horizontal="left" vertical="center" wrapText="1"/>
      <protection locked="0"/>
    </xf>
    <xf numFmtId="0" fontId="11" fillId="0" borderId="7" xfId="9" applyFont="1" applyBorder="1" applyAlignment="1" applyProtection="1">
      <alignment horizontal="left" vertical="center" wrapText="1"/>
      <protection locked="0"/>
    </xf>
    <xf numFmtId="14" fontId="11" fillId="0" borderId="6" xfId="8" applyNumberFormat="1" applyFont="1" applyBorder="1" applyAlignment="1" applyProtection="1">
      <alignment horizontal="left" vertical="center" wrapText="1"/>
      <protection locked="0"/>
    </xf>
    <xf numFmtId="14" fontId="11" fillId="0" borderId="7"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0" fillId="0" borderId="10" xfId="11" applyFont="1" applyBorder="1" applyAlignment="1">
      <alignment horizontal="center" vertical="center" wrapText="1"/>
    </xf>
    <xf numFmtId="0" fontId="10" fillId="0" borderId="11" xfId="11" applyFont="1" applyBorder="1" applyAlignment="1">
      <alignment horizontal="center" vertical="center" wrapText="1"/>
    </xf>
    <xf numFmtId="0" fontId="10" fillId="0" borderId="12" xfId="11" applyFont="1" applyBorder="1" applyAlignment="1">
      <alignment horizontal="center" vertical="center" wrapText="1"/>
    </xf>
    <xf numFmtId="0" fontId="10" fillId="0" borderId="13" xfId="11" applyFont="1" applyBorder="1" applyAlignment="1">
      <alignment horizontal="center" vertical="center" wrapText="1"/>
    </xf>
    <xf numFmtId="0" fontId="10" fillId="0" borderId="8" xfId="11" applyFont="1" applyBorder="1" applyAlignment="1">
      <alignment horizontal="center" vertical="center" wrapText="1"/>
    </xf>
    <xf numFmtId="0" fontId="10" fillId="0" borderId="9" xfId="11" applyFont="1" applyBorder="1" applyAlignment="1">
      <alignment horizontal="center" vertical="center" wrapText="1"/>
    </xf>
    <xf numFmtId="0" fontId="11" fillId="0" borderId="1" xfId="11" applyFont="1" applyBorder="1" applyAlignment="1">
      <alignment horizontal="left" vertical="top"/>
    </xf>
    <xf numFmtId="0" fontId="12" fillId="0" borderId="5" xfId="11" applyFont="1" applyBorder="1" applyAlignment="1">
      <alignment horizontal="left" vertical="center" wrapText="1"/>
    </xf>
    <xf numFmtId="0" fontId="12" fillId="0" borderId="7" xfId="11" applyFont="1" applyBorder="1" applyAlignment="1">
      <alignment horizontal="left" vertical="center" wrapText="1"/>
    </xf>
    <xf numFmtId="0" fontId="11" fillId="0" borderId="5" xfId="11" applyFont="1" applyBorder="1" applyAlignment="1" applyProtection="1">
      <alignment horizontal="left" vertical="center" wrapText="1"/>
      <protection locked="0"/>
    </xf>
    <xf numFmtId="0" fontId="11" fillId="0" borderId="6" xfId="11" applyFont="1" applyBorder="1" applyAlignment="1" applyProtection="1">
      <alignment horizontal="left" vertical="center" wrapText="1"/>
      <protection locked="0"/>
    </xf>
    <xf numFmtId="0" fontId="11" fillId="0" borderId="7" xfId="11" applyFont="1" applyBorder="1" applyAlignment="1" applyProtection="1">
      <alignment horizontal="left" vertical="center" wrapText="1"/>
      <protection locked="0"/>
    </xf>
    <xf numFmtId="0" fontId="11" fillId="0" borderId="5" xfId="12" applyFont="1" applyBorder="1" applyAlignment="1">
      <alignment horizontal="center" vertical="center"/>
    </xf>
    <xf numFmtId="0" fontId="11" fillId="0" borderId="7" xfId="12" applyFont="1" applyBorder="1" applyAlignment="1">
      <alignment horizontal="center" vertical="center"/>
    </xf>
    <xf numFmtId="14" fontId="11" fillId="0" borderId="5" xfId="11" applyNumberFormat="1" applyFont="1" applyBorder="1" applyAlignment="1" applyProtection="1">
      <alignment horizontal="left" vertical="center" wrapText="1"/>
      <protection locked="0"/>
    </xf>
    <xf numFmtId="0" fontId="13" fillId="0" borderId="0" xfId="11" applyFont="1" applyAlignment="1">
      <alignment horizontal="justify" vertical="center" wrapText="1"/>
    </xf>
    <xf numFmtId="0" fontId="12" fillId="0" borderId="5" xfId="12" applyFont="1" applyBorder="1" applyAlignment="1">
      <alignment horizontal="center" vertical="center" textRotation="90" wrapText="1"/>
    </xf>
    <xf numFmtId="0" fontId="12" fillId="0" borderId="7" xfId="12" applyFont="1" applyBorder="1" applyAlignment="1">
      <alignment horizontal="center" vertical="center" textRotation="90" wrapText="1"/>
    </xf>
    <xf numFmtId="0" fontId="7" fillId="4" borderId="1" xfId="0" applyFont="1" applyFill="1" applyBorder="1" applyAlignment="1">
      <alignment horizontal="center" vertical="center" wrapText="1"/>
    </xf>
    <xf numFmtId="0" fontId="2" fillId="7" borderId="0" xfId="12" applyFill="1"/>
    <xf numFmtId="0" fontId="28" fillId="0" borderId="1" xfId="12" applyFont="1" applyBorder="1" applyAlignment="1">
      <alignment vertical="center"/>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 name="Normální" xfId="0" builtinId="0"/>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customXml" Target="../customXml/item1.xml"/><Relationship Id="rId21" Type="http://schemas.openxmlformats.org/officeDocument/2006/relationships/externalLink" Target="externalLinks/externalLink16.xml"/><Relationship Id="rId34" Type="http://schemas.microsoft.com/office/2022/10/relationships/richValueRel" Target="richData/richValueRel.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37" Type="http://schemas.microsoft.com/office/2017/06/relationships/rdRichValueTypes" Target="richData/rdRichValueType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microsoft.com/office/2017/06/relationships/rdRichValueStructure" Target="richData/rdrichvaluestructure.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microsoft.com/office/2017/06/relationships/rdRichValue" Target="richData/rdrichvalue.xml"/><Relationship Id="rId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heetMetadata" Target="metadata.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445988</xdr:colOff>
      <xdr:row>3</xdr:row>
      <xdr:rowOff>161907</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5">
  <rv s="0">
    <v>0</v>
    <v>5</v>
  </rv>
  <rv s="0">
    <v>1</v>
    <v>5</v>
  </rv>
  <rv s="0">
    <v>2</v>
    <v>5</v>
  </rv>
  <rv s="0">
    <v>3</v>
    <v>5</v>
  </rv>
  <rv s="0">
    <v>4</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defaultColWidth="11.3984375" defaultRowHeight="14.25" x14ac:dyDescent="0.45"/>
  <cols>
    <col min="1" max="1" width="4.3984375" style="21" bestFit="1" customWidth="1"/>
    <col min="2" max="2" width="14.1328125" style="5" customWidth="1"/>
    <col min="3" max="3" width="11.86328125" style="5" customWidth="1"/>
    <col min="4" max="4" width="17" style="5" customWidth="1"/>
    <col min="5" max="5" width="8.1328125" style="5" bestFit="1" customWidth="1"/>
    <col min="6" max="6" width="11.3984375" style="5" customWidth="1"/>
    <col min="7" max="7" width="10.86328125" style="5" bestFit="1" customWidth="1"/>
    <col min="8" max="8" width="8.73046875" style="5" customWidth="1"/>
    <col min="9" max="16384" width="11.3984375" style="5"/>
  </cols>
  <sheetData>
    <row r="1" spans="1:8" ht="15" customHeight="1" x14ac:dyDescent="0.45">
      <c r="A1" s="56" t="s">
        <v>48</v>
      </c>
      <c r="B1" s="56"/>
      <c r="C1" s="57" t="s">
        <v>62</v>
      </c>
      <c r="D1" s="57"/>
      <c r="E1" s="57"/>
      <c r="F1" s="57"/>
      <c r="G1" s="58"/>
      <c r="H1" s="58"/>
    </row>
    <row r="2" spans="1:8" ht="24.75" customHeight="1" x14ac:dyDescent="0.45">
      <c r="A2" s="56"/>
      <c r="B2" s="56"/>
      <c r="C2" s="57"/>
      <c r="D2" s="57"/>
      <c r="E2" s="57"/>
      <c r="F2" s="57"/>
      <c r="G2" s="58"/>
      <c r="H2" s="58"/>
    </row>
    <row r="3" spans="1:8" ht="15" customHeight="1" x14ac:dyDescent="0.45">
      <c r="A3" s="56"/>
      <c r="B3" s="56"/>
      <c r="C3" s="57" t="s">
        <v>0</v>
      </c>
      <c r="D3" s="57"/>
      <c r="E3" s="57"/>
      <c r="F3" s="57"/>
      <c r="G3" s="58"/>
      <c r="H3" s="58"/>
    </row>
    <row r="4" spans="1:8" x14ac:dyDescent="0.45">
      <c r="A4" s="56"/>
      <c r="B4" s="56"/>
      <c r="C4" s="57"/>
      <c r="D4" s="57"/>
      <c r="E4" s="57"/>
      <c r="F4" s="57"/>
      <c r="G4" s="58"/>
      <c r="H4" s="58"/>
    </row>
    <row r="5" spans="1:8" x14ac:dyDescent="0.45">
      <c r="A5" s="22"/>
      <c r="B5" s="23"/>
      <c r="C5" s="24"/>
      <c r="D5" s="24"/>
      <c r="E5" s="24"/>
      <c r="F5" s="24"/>
      <c r="G5" s="23"/>
      <c r="H5" s="23"/>
    </row>
    <row r="6" spans="1:8" x14ac:dyDescent="0.45">
      <c r="A6" s="59" t="s">
        <v>1</v>
      </c>
      <c r="B6" s="60"/>
      <c r="C6" s="61" t="s">
        <v>48</v>
      </c>
      <c r="D6" s="62"/>
      <c r="E6" s="62"/>
      <c r="F6" s="63"/>
      <c r="G6" s="6" t="s">
        <v>2</v>
      </c>
      <c r="H6" s="7" t="s">
        <v>60</v>
      </c>
    </row>
    <row r="7" spans="1:8" ht="15" customHeight="1" x14ac:dyDescent="0.45">
      <c r="A7" s="59" t="s">
        <v>3</v>
      </c>
      <c r="B7" s="60"/>
      <c r="C7" s="61">
        <v>2558</v>
      </c>
      <c r="D7" s="62"/>
      <c r="E7" s="62"/>
      <c r="F7" s="63"/>
      <c r="G7" s="6" t="s">
        <v>4</v>
      </c>
      <c r="H7" s="7" t="s">
        <v>41</v>
      </c>
    </row>
    <row r="8" spans="1:8" ht="15" customHeight="1" x14ac:dyDescent="0.45">
      <c r="A8" s="59" t="s">
        <v>5</v>
      </c>
      <c r="B8" s="60"/>
      <c r="C8" s="61" t="s">
        <v>49</v>
      </c>
      <c r="D8" s="62"/>
      <c r="E8" s="62"/>
      <c r="F8" s="63"/>
      <c r="G8" s="6" t="s">
        <v>34</v>
      </c>
      <c r="H8" s="7" t="s">
        <v>41</v>
      </c>
    </row>
    <row r="9" spans="1:8" ht="15" customHeight="1" x14ac:dyDescent="0.45">
      <c r="A9" s="59" t="s">
        <v>33</v>
      </c>
      <c r="B9" s="60"/>
      <c r="C9" s="65" t="s">
        <v>61</v>
      </c>
      <c r="D9" s="66"/>
      <c r="E9" s="66"/>
      <c r="F9" s="67"/>
      <c r="G9" s="6" t="s">
        <v>7</v>
      </c>
      <c r="H9" s="17" t="s">
        <v>45</v>
      </c>
    </row>
    <row r="10" spans="1:8" ht="15" customHeight="1" x14ac:dyDescent="0.45">
      <c r="A10" s="59" t="s">
        <v>6</v>
      </c>
      <c r="B10" s="60"/>
      <c r="C10" s="68">
        <v>46000</v>
      </c>
      <c r="D10" s="62"/>
      <c r="E10" s="62"/>
      <c r="F10" s="63"/>
      <c r="G10" s="9" t="s">
        <v>8</v>
      </c>
      <c r="H10" s="8" t="s">
        <v>28</v>
      </c>
    </row>
    <row r="11" spans="1:8" x14ac:dyDescent="0.45">
      <c r="A11" s="69"/>
      <c r="B11" s="69"/>
      <c r="C11" s="69"/>
      <c r="D11" s="69"/>
      <c r="E11" s="69"/>
      <c r="F11" s="69"/>
      <c r="G11" s="69"/>
    </row>
    <row r="12" spans="1:8" ht="15" customHeight="1" x14ac:dyDescent="0.45">
      <c r="A12" s="70" t="s">
        <v>32</v>
      </c>
      <c r="B12" s="71"/>
      <c r="C12" s="71"/>
      <c r="D12" s="71"/>
      <c r="E12" s="71"/>
      <c r="F12" s="71"/>
      <c r="G12" s="71"/>
      <c r="H12" s="72"/>
    </row>
    <row r="13" spans="1:8" ht="15" customHeight="1" x14ac:dyDescent="0.45">
      <c r="A13" s="18" t="s">
        <v>9</v>
      </c>
      <c r="B13" s="10" t="s">
        <v>10</v>
      </c>
      <c r="C13" s="73" t="s">
        <v>11</v>
      </c>
      <c r="D13" s="74"/>
      <c r="E13" s="74"/>
      <c r="F13" s="74"/>
      <c r="G13" s="75"/>
      <c r="H13" s="10" t="s">
        <v>12</v>
      </c>
    </row>
    <row r="14" spans="1:8" ht="15" customHeight="1" x14ac:dyDescent="0.45">
      <c r="A14" s="19" t="s">
        <v>45</v>
      </c>
      <c r="B14" s="11">
        <v>46000</v>
      </c>
      <c r="C14" s="64" t="s">
        <v>42</v>
      </c>
      <c r="D14" s="64"/>
      <c r="E14" s="64"/>
      <c r="F14" s="64"/>
      <c r="G14" s="64"/>
      <c r="H14" s="12" t="s">
        <v>44</v>
      </c>
    </row>
    <row r="15" spans="1:8" ht="15" customHeight="1" x14ac:dyDescent="0.45">
      <c r="A15" s="19"/>
      <c r="B15" s="11"/>
      <c r="C15" s="64"/>
      <c r="D15" s="64"/>
      <c r="E15" s="64"/>
      <c r="F15" s="64"/>
      <c r="G15" s="64"/>
      <c r="H15" s="12"/>
    </row>
    <row r="16" spans="1:8" ht="15" customHeight="1" x14ac:dyDescent="0.45">
      <c r="A16" s="19"/>
      <c r="B16" s="11"/>
      <c r="C16" s="64"/>
      <c r="D16" s="64"/>
      <c r="E16" s="64"/>
      <c r="F16" s="64"/>
      <c r="G16" s="64"/>
      <c r="H16" s="12"/>
    </row>
    <row r="17" spans="1:8" ht="15" customHeight="1" x14ac:dyDescent="0.45">
      <c r="A17" s="19"/>
      <c r="B17" s="11"/>
      <c r="C17" s="64"/>
      <c r="D17" s="64"/>
      <c r="E17" s="64"/>
      <c r="F17" s="64"/>
      <c r="G17" s="64"/>
      <c r="H17" s="12"/>
    </row>
    <row r="18" spans="1:8" ht="15" customHeight="1" x14ac:dyDescent="0.45">
      <c r="A18" s="19"/>
      <c r="B18" s="11"/>
      <c r="C18" s="64"/>
      <c r="D18" s="64"/>
      <c r="E18" s="64"/>
      <c r="F18" s="64"/>
      <c r="G18" s="64"/>
      <c r="H18" s="12"/>
    </row>
    <row r="19" spans="1:8" ht="15" customHeight="1" x14ac:dyDescent="0.45">
      <c r="A19" s="19"/>
      <c r="B19" s="11"/>
      <c r="C19" s="64"/>
      <c r="D19" s="64"/>
      <c r="E19" s="64"/>
      <c r="F19" s="64"/>
      <c r="G19" s="64"/>
      <c r="H19" s="12"/>
    </row>
    <row r="20" spans="1:8" ht="15" customHeight="1" x14ac:dyDescent="0.45">
      <c r="A20" s="19"/>
      <c r="B20" s="11"/>
      <c r="C20" s="77"/>
      <c r="D20" s="77"/>
      <c r="E20" s="77"/>
      <c r="F20" s="77"/>
      <c r="G20" s="77"/>
      <c r="H20" s="12"/>
    </row>
    <row r="21" spans="1:8" ht="15" customHeight="1" x14ac:dyDescent="0.45">
      <c r="A21" s="19"/>
      <c r="B21" s="11"/>
      <c r="C21" s="77"/>
      <c r="D21" s="77"/>
      <c r="E21" s="77"/>
      <c r="F21" s="77"/>
      <c r="G21" s="77"/>
      <c r="H21" s="12"/>
    </row>
    <row r="22" spans="1:8" ht="15" customHeight="1" x14ac:dyDescent="0.45">
      <c r="A22" s="19"/>
      <c r="B22" s="11"/>
      <c r="C22" s="78"/>
      <c r="D22" s="79"/>
      <c r="E22" s="79"/>
      <c r="F22" s="79"/>
      <c r="G22" s="80"/>
      <c r="H22" s="12"/>
    </row>
    <row r="23" spans="1:8" ht="15" customHeight="1" x14ac:dyDescent="0.45">
      <c r="A23" s="19"/>
      <c r="B23" s="11"/>
      <c r="C23" s="76"/>
      <c r="D23" s="76"/>
      <c r="E23" s="76"/>
      <c r="F23" s="76"/>
      <c r="G23" s="76"/>
      <c r="H23" s="12"/>
    </row>
    <row r="24" spans="1:8" ht="15" customHeight="1" x14ac:dyDescent="0.45">
      <c r="A24" s="19"/>
      <c r="B24" s="11"/>
      <c r="C24" s="76"/>
      <c r="D24" s="76"/>
      <c r="E24" s="76"/>
      <c r="F24" s="76"/>
      <c r="G24" s="76"/>
      <c r="H24" s="12"/>
    </row>
    <row r="25" spans="1:8" ht="15" customHeight="1" x14ac:dyDescent="0.45">
      <c r="A25" s="19"/>
      <c r="B25" s="11"/>
      <c r="C25" s="76"/>
      <c r="D25" s="76"/>
      <c r="E25" s="76"/>
      <c r="F25" s="76"/>
      <c r="G25" s="76"/>
      <c r="H25" s="12"/>
    </row>
    <row r="26" spans="1:8" ht="15" customHeight="1" x14ac:dyDescent="0.45">
      <c r="A26" s="19"/>
      <c r="B26" s="11"/>
      <c r="C26" s="76"/>
      <c r="D26" s="76"/>
      <c r="E26" s="76"/>
      <c r="F26" s="76"/>
      <c r="G26" s="76"/>
      <c r="H26" s="12"/>
    </row>
    <row r="27" spans="1:8" ht="15" customHeight="1" x14ac:dyDescent="0.45">
      <c r="A27" s="19"/>
      <c r="B27" s="11"/>
      <c r="C27" s="76"/>
      <c r="D27" s="76"/>
      <c r="E27" s="76"/>
      <c r="F27" s="76"/>
      <c r="G27" s="76"/>
      <c r="H27" s="12"/>
    </row>
    <row r="28" spans="1:8" ht="15" customHeight="1" x14ac:dyDescent="0.45">
      <c r="A28" s="19"/>
      <c r="B28" s="11"/>
      <c r="C28" s="76"/>
      <c r="D28" s="76"/>
      <c r="E28" s="76"/>
      <c r="F28" s="76"/>
      <c r="G28" s="76"/>
      <c r="H28" s="12"/>
    </row>
    <row r="29" spans="1:8" ht="15" customHeight="1" x14ac:dyDescent="0.45">
      <c r="A29" s="19"/>
      <c r="B29" s="11"/>
      <c r="C29" s="76"/>
      <c r="D29" s="76"/>
      <c r="E29" s="76"/>
      <c r="F29" s="76"/>
      <c r="G29" s="76"/>
      <c r="H29" s="12"/>
    </row>
    <row r="30" spans="1:8" ht="15" customHeight="1" x14ac:dyDescent="0.45">
      <c r="A30" s="19"/>
      <c r="B30" s="11"/>
      <c r="C30" s="76"/>
      <c r="D30" s="76"/>
      <c r="E30" s="76"/>
      <c r="F30" s="76"/>
      <c r="G30" s="76"/>
      <c r="H30" s="12"/>
    </row>
    <row r="31" spans="1:8" ht="15" customHeight="1" x14ac:dyDescent="0.45">
      <c r="A31" s="19"/>
      <c r="B31" s="11"/>
      <c r="C31" s="76"/>
      <c r="D31" s="76"/>
      <c r="E31" s="76"/>
      <c r="F31" s="76"/>
      <c r="G31" s="76"/>
      <c r="H31" s="12"/>
    </row>
    <row r="32" spans="1:8" ht="15" customHeight="1" x14ac:dyDescent="0.45">
      <c r="A32" s="19"/>
      <c r="B32" s="11"/>
      <c r="C32" s="76"/>
      <c r="D32" s="76"/>
      <c r="E32" s="76"/>
      <c r="F32" s="76"/>
      <c r="G32" s="76"/>
      <c r="H32" s="12"/>
    </row>
    <row r="33" spans="1:8" ht="15" customHeight="1" x14ac:dyDescent="0.45">
      <c r="A33" s="19"/>
      <c r="B33" s="11"/>
      <c r="C33" s="76"/>
      <c r="D33" s="76"/>
      <c r="E33" s="76"/>
      <c r="F33" s="76"/>
      <c r="G33" s="76"/>
      <c r="H33" s="12"/>
    </row>
    <row r="34" spans="1:8" ht="15" customHeight="1" x14ac:dyDescent="0.45">
      <c r="A34" s="19"/>
      <c r="B34" s="11"/>
      <c r="C34" s="76"/>
      <c r="D34" s="76"/>
      <c r="E34" s="76"/>
      <c r="F34" s="76"/>
      <c r="G34" s="76"/>
      <c r="H34" s="12"/>
    </row>
    <row r="35" spans="1:8" ht="15" customHeight="1" x14ac:dyDescent="0.45">
      <c r="A35" s="19"/>
      <c r="B35" s="11"/>
      <c r="C35" s="76"/>
      <c r="D35" s="76"/>
      <c r="E35" s="76"/>
      <c r="F35" s="76"/>
      <c r="G35" s="76"/>
      <c r="H35" s="12"/>
    </row>
    <row r="36" spans="1:8" ht="15" customHeight="1" x14ac:dyDescent="0.45">
      <c r="A36" s="19"/>
      <c r="B36" s="11"/>
      <c r="C36" s="76"/>
      <c r="D36" s="76"/>
      <c r="E36" s="76"/>
      <c r="F36" s="76"/>
      <c r="G36" s="76"/>
      <c r="H36" s="12"/>
    </row>
    <row r="37" spans="1:8" ht="15" customHeight="1" x14ac:dyDescent="0.45">
      <c r="A37" s="19"/>
      <c r="B37" s="11"/>
      <c r="C37" s="76"/>
      <c r="D37" s="76"/>
      <c r="E37" s="76"/>
      <c r="F37" s="76"/>
      <c r="G37" s="76"/>
      <c r="H37" s="12"/>
    </row>
    <row r="38" spans="1:8" ht="15" customHeight="1" x14ac:dyDescent="0.45">
      <c r="A38" s="19"/>
      <c r="B38" s="11"/>
      <c r="C38" s="76"/>
      <c r="D38" s="76"/>
      <c r="E38" s="76"/>
      <c r="F38" s="76"/>
      <c r="G38" s="76"/>
      <c r="H38" s="12"/>
    </row>
    <row r="39" spans="1:8" ht="15" customHeight="1" x14ac:dyDescent="0.45">
      <c r="A39" s="19"/>
      <c r="B39" s="11"/>
      <c r="C39" s="76"/>
      <c r="D39" s="76"/>
      <c r="E39" s="76"/>
      <c r="F39" s="76"/>
      <c r="G39" s="76"/>
      <c r="H39" s="12"/>
    </row>
    <row r="40" spans="1:8" ht="15" customHeight="1" x14ac:dyDescent="0.45">
      <c r="A40" s="19"/>
      <c r="B40" s="11"/>
      <c r="C40" s="76"/>
      <c r="D40" s="76"/>
      <c r="E40" s="76"/>
      <c r="F40" s="76"/>
      <c r="G40" s="76"/>
      <c r="H40" s="12"/>
    </row>
    <row r="41" spans="1:8" ht="15" customHeight="1" x14ac:dyDescent="0.45">
      <c r="A41" s="20"/>
      <c r="B41" s="13"/>
      <c r="C41" s="13"/>
      <c r="D41" s="13"/>
      <c r="E41" s="13"/>
      <c r="F41" s="13"/>
      <c r="G41" s="13"/>
    </row>
    <row r="42" spans="1:8" ht="15" customHeight="1" x14ac:dyDescent="0.45"/>
    <row r="43" spans="1:8" ht="15" customHeight="1" x14ac:dyDescent="0.45">
      <c r="A43" s="81" t="s">
        <v>13</v>
      </c>
      <c r="B43" s="81"/>
      <c r="C43" s="81"/>
      <c r="D43" s="81"/>
      <c r="E43" s="81"/>
      <c r="F43" s="81"/>
      <c r="G43" s="81"/>
      <c r="H43" s="81"/>
    </row>
    <row r="44" spans="1:8" ht="15" customHeight="1" x14ac:dyDescent="0.45">
      <c r="A44" s="81"/>
      <c r="B44" s="81"/>
      <c r="C44" s="81"/>
      <c r="D44" s="81"/>
      <c r="E44" s="81"/>
      <c r="F44" s="81"/>
      <c r="G44" s="81"/>
      <c r="H44" s="81"/>
    </row>
    <row r="45" spans="1:8" ht="15" customHeight="1" x14ac:dyDescent="0.45">
      <c r="A45" s="81"/>
      <c r="B45" s="81"/>
      <c r="C45" s="81"/>
      <c r="D45" s="81"/>
      <c r="E45" s="81"/>
      <c r="F45" s="81"/>
      <c r="G45" s="81"/>
      <c r="H45" s="8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20" sqref="B20:G20"/>
    </sheetView>
  </sheetViews>
  <sheetFormatPr defaultColWidth="11.3984375" defaultRowHeight="14.25" x14ac:dyDescent="0.45"/>
  <cols>
    <col min="1" max="1" width="4.59765625" style="5" bestFit="1" customWidth="1"/>
    <col min="2" max="2" width="15.3984375" style="5" customWidth="1"/>
    <col min="3" max="3" width="11.86328125" style="5" customWidth="1"/>
    <col min="4" max="4" width="17" style="5" customWidth="1"/>
    <col min="5" max="5" width="8.1328125" style="5" bestFit="1" customWidth="1"/>
    <col min="6" max="6" width="11.3984375" style="5" customWidth="1"/>
    <col min="7" max="7" width="15" style="5" customWidth="1"/>
    <col min="8" max="8" width="8.265625" style="5" customWidth="1"/>
    <col min="9" max="16384" width="11.3984375" style="5"/>
  </cols>
  <sheetData>
    <row r="1" spans="1:8" ht="15" customHeight="1" x14ac:dyDescent="0.45">
      <c r="A1" s="56" t="str">
        <f>Cover!A1</f>
        <v>ALINVEST</v>
      </c>
      <c r="B1" s="56"/>
      <c r="C1" s="57" t="str">
        <f>Cover!$C$1</f>
        <v>Plant Cable Length MTO</v>
      </c>
      <c r="D1" s="57"/>
      <c r="E1" s="57"/>
      <c r="F1" s="57"/>
      <c r="G1" s="58"/>
      <c r="H1" s="58"/>
    </row>
    <row r="2" spans="1:8" ht="24.75" customHeight="1" x14ac:dyDescent="0.45">
      <c r="A2" s="56"/>
      <c r="B2" s="56"/>
      <c r="C2" s="57"/>
      <c r="D2" s="57"/>
      <c r="E2" s="57"/>
      <c r="F2" s="57"/>
      <c r="G2" s="58"/>
      <c r="H2" s="58"/>
    </row>
    <row r="3" spans="1:8" ht="15" customHeight="1" x14ac:dyDescent="0.45">
      <c r="A3" s="56"/>
      <c r="B3" s="56"/>
      <c r="C3" s="57" t="s">
        <v>29</v>
      </c>
      <c r="D3" s="57"/>
      <c r="E3" s="57"/>
      <c r="F3" s="57"/>
      <c r="G3" s="58"/>
      <c r="H3" s="58"/>
    </row>
    <row r="4" spans="1:8" x14ac:dyDescent="0.45">
      <c r="A4" s="56"/>
      <c r="B4" s="56"/>
      <c r="C4" s="57"/>
      <c r="D4" s="57"/>
      <c r="E4" s="57"/>
      <c r="F4" s="57"/>
      <c r="G4" s="58"/>
      <c r="H4" s="58"/>
    </row>
    <row r="5" spans="1:8" x14ac:dyDescent="0.45">
      <c r="A5" s="23"/>
      <c r="B5" s="23"/>
      <c r="C5" s="24"/>
      <c r="D5" s="24"/>
      <c r="E5" s="24"/>
      <c r="F5" s="24"/>
      <c r="G5" s="23"/>
      <c r="H5" s="23"/>
    </row>
    <row r="6" spans="1:8" x14ac:dyDescent="0.45">
      <c r="A6" s="59" t="s">
        <v>1</v>
      </c>
      <c r="B6" s="60"/>
      <c r="C6" s="61" t="str">
        <f>Cover!$C$6</f>
        <v>ALINVEST</v>
      </c>
      <c r="D6" s="62"/>
      <c r="E6" s="62"/>
      <c r="F6" s="63"/>
      <c r="G6" s="6" t="s">
        <v>2</v>
      </c>
      <c r="H6" s="7" t="s">
        <v>46</v>
      </c>
    </row>
    <row r="7" spans="1:8" ht="15" customHeight="1" x14ac:dyDescent="0.45">
      <c r="A7" s="59" t="s">
        <v>3</v>
      </c>
      <c r="B7" s="60"/>
      <c r="C7" s="61">
        <f>Cover!$C$7</f>
        <v>2558</v>
      </c>
      <c r="D7" s="62"/>
      <c r="E7" s="62"/>
      <c r="F7" s="63"/>
      <c r="G7" s="6" t="s">
        <v>4</v>
      </c>
      <c r="H7" s="7" t="s">
        <v>41</v>
      </c>
    </row>
    <row r="8" spans="1:8" ht="15" customHeight="1" x14ac:dyDescent="0.45">
      <c r="A8" s="59" t="s">
        <v>5</v>
      </c>
      <c r="B8" s="60"/>
      <c r="C8" s="61" t="str">
        <f>Cover!$C$8</f>
        <v>E2558 ALINVEST</v>
      </c>
      <c r="D8" s="62"/>
      <c r="E8" s="62"/>
      <c r="F8" s="63"/>
      <c r="G8" s="6" t="s">
        <v>34</v>
      </c>
      <c r="H8" s="7" t="s">
        <v>41</v>
      </c>
    </row>
    <row r="9" spans="1:8" ht="15" customHeight="1" x14ac:dyDescent="0.45">
      <c r="A9" s="59" t="s">
        <v>33</v>
      </c>
      <c r="B9" s="60"/>
      <c r="C9" s="65" t="str">
        <f>Cover!$C$9</f>
        <v>2558-0000-GEN-E-MTO-CBLS-A  Plant Cable Length MTO</v>
      </c>
      <c r="D9" s="66"/>
      <c r="E9" s="66"/>
      <c r="F9" s="67"/>
      <c r="G9" s="6" t="s">
        <v>7</v>
      </c>
      <c r="H9" s="17" t="s">
        <v>45</v>
      </c>
    </row>
    <row r="10" spans="1:8" ht="15" customHeight="1" x14ac:dyDescent="0.45">
      <c r="A10" s="59" t="s">
        <v>6</v>
      </c>
      <c r="B10" s="60"/>
      <c r="C10" s="68">
        <f>Cover!$C$10</f>
        <v>46000</v>
      </c>
      <c r="D10" s="93"/>
      <c r="E10" s="93"/>
      <c r="F10" s="94"/>
      <c r="G10" s="9" t="s">
        <v>8</v>
      </c>
      <c r="H10" s="25" t="s">
        <v>31</v>
      </c>
    </row>
    <row r="11" spans="1:8" x14ac:dyDescent="0.45">
      <c r="A11" s="69"/>
      <c r="B11" s="69"/>
      <c r="C11" s="69"/>
      <c r="D11" s="69"/>
      <c r="E11" s="69"/>
      <c r="F11" s="69"/>
      <c r="G11" s="69"/>
    </row>
    <row r="12" spans="1:8" ht="15" customHeight="1" x14ac:dyDescent="0.45">
      <c r="A12" s="95" t="s">
        <v>14</v>
      </c>
      <c r="B12" s="95"/>
      <c r="C12" s="95"/>
      <c r="D12" s="95"/>
      <c r="E12" s="95"/>
      <c r="F12" s="95"/>
      <c r="G12" s="95"/>
      <c r="H12" s="95"/>
    </row>
    <row r="13" spans="1:8" ht="15" customHeight="1" x14ac:dyDescent="0.45">
      <c r="A13" s="15" t="s">
        <v>15</v>
      </c>
      <c r="B13" s="86" t="s">
        <v>11</v>
      </c>
      <c r="C13" s="86"/>
      <c r="D13" s="86"/>
      <c r="E13" s="86"/>
      <c r="F13" s="86"/>
      <c r="G13" s="86"/>
      <c r="H13" s="15" t="s">
        <v>12</v>
      </c>
    </row>
    <row r="14" spans="1:8" ht="15" customHeight="1" x14ac:dyDescent="0.45">
      <c r="A14" s="16">
        <v>0</v>
      </c>
      <c r="B14" s="87" t="s">
        <v>43</v>
      </c>
      <c r="C14" s="88"/>
      <c r="D14" s="88"/>
      <c r="E14" s="88"/>
      <c r="F14" s="88"/>
      <c r="G14" s="89"/>
      <c r="H14" s="26">
        <v>3</v>
      </c>
    </row>
    <row r="15" spans="1:8" ht="15" customHeight="1" x14ac:dyDescent="0.45">
      <c r="A15" s="16">
        <v>1</v>
      </c>
      <c r="B15" s="87"/>
      <c r="C15" s="88"/>
      <c r="D15" s="88"/>
      <c r="E15" s="88"/>
      <c r="F15" s="88"/>
      <c r="G15" s="89"/>
      <c r="H15" s="26"/>
    </row>
    <row r="16" spans="1:8" ht="15" customHeight="1" x14ac:dyDescent="0.45">
      <c r="A16" s="16">
        <v>2</v>
      </c>
      <c r="B16" s="87"/>
      <c r="C16" s="88"/>
      <c r="D16" s="88"/>
      <c r="E16" s="88"/>
      <c r="F16" s="88"/>
      <c r="G16" s="89"/>
      <c r="H16" s="26"/>
    </row>
    <row r="17" spans="1:8" ht="15" customHeight="1" x14ac:dyDescent="0.45">
      <c r="A17" s="16">
        <v>3</v>
      </c>
      <c r="B17" s="90"/>
      <c r="C17" s="91"/>
      <c r="D17" s="91"/>
      <c r="E17" s="91"/>
      <c r="F17" s="91"/>
      <c r="G17" s="92"/>
      <c r="H17" s="26"/>
    </row>
    <row r="18" spans="1:8" ht="15" customHeight="1" x14ac:dyDescent="0.45">
      <c r="A18" s="16">
        <v>4</v>
      </c>
      <c r="B18" s="90"/>
      <c r="C18" s="91"/>
      <c r="D18" s="91"/>
      <c r="E18" s="91"/>
      <c r="F18" s="91"/>
      <c r="G18" s="92"/>
      <c r="H18" s="26"/>
    </row>
    <row r="19" spans="1:8" ht="15" customHeight="1" x14ac:dyDescent="0.45">
      <c r="A19" s="16">
        <v>5</v>
      </c>
      <c r="B19" s="90"/>
      <c r="C19" s="91"/>
      <c r="D19" s="91"/>
      <c r="E19" s="91"/>
      <c r="F19" s="91"/>
      <c r="G19" s="92"/>
      <c r="H19" s="26"/>
    </row>
    <row r="20" spans="1:8" ht="15" customHeight="1" x14ac:dyDescent="0.45">
      <c r="A20" s="16">
        <v>6</v>
      </c>
      <c r="B20" s="90"/>
      <c r="C20" s="91"/>
      <c r="D20" s="91"/>
      <c r="E20" s="91"/>
      <c r="F20" s="91"/>
      <c r="G20" s="92"/>
      <c r="H20" s="26"/>
    </row>
    <row r="21" spans="1:8" ht="15" customHeight="1" x14ac:dyDescent="0.45">
      <c r="A21" s="16">
        <v>7</v>
      </c>
      <c r="B21" s="90"/>
      <c r="C21" s="91"/>
      <c r="D21" s="91"/>
      <c r="E21" s="91"/>
      <c r="F21" s="91"/>
      <c r="G21" s="92"/>
      <c r="H21" s="26"/>
    </row>
    <row r="22" spans="1:8" ht="15" customHeight="1" x14ac:dyDescent="0.45">
      <c r="A22" s="16">
        <v>8</v>
      </c>
      <c r="B22" s="90"/>
      <c r="C22" s="91"/>
      <c r="D22" s="91"/>
      <c r="E22" s="91"/>
      <c r="F22" s="91"/>
      <c r="G22" s="92"/>
      <c r="H22" s="26"/>
    </row>
    <row r="23" spans="1:8" ht="15" customHeight="1" x14ac:dyDescent="0.45">
      <c r="A23" s="16">
        <v>9</v>
      </c>
      <c r="B23" s="90"/>
      <c r="C23" s="91"/>
      <c r="D23" s="91"/>
      <c r="E23" s="91"/>
      <c r="F23" s="91"/>
      <c r="G23" s="92"/>
      <c r="H23" s="26"/>
    </row>
    <row r="24" spans="1:8" ht="15" customHeight="1" x14ac:dyDescent="0.45">
      <c r="A24" s="16">
        <v>10</v>
      </c>
      <c r="B24" s="90"/>
      <c r="C24" s="91"/>
      <c r="D24" s="91"/>
      <c r="E24" s="91"/>
      <c r="F24" s="91"/>
      <c r="G24" s="92"/>
      <c r="H24" s="26"/>
    </row>
    <row r="25" spans="1:8" ht="15" customHeight="1" x14ac:dyDescent="0.45">
      <c r="A25" s="16">
        <v>11</v>
      </c>
      <c r="B25" s="82"/>
      <c r="C25" s="83"/>
      <c r="D25" s="83"/>
      <c r="E25" s="83"/>
      <c r="F25" s="83"/>
      <c r="G25" s="84"/>
      <c r="H25" s="26"/>
    </row>
    <row r="26" spans="1:8" ht="15" customHeight="1" x14ac:dyDescent="0.45">
      <c r="A26" s="16">
        <v>12</v>
      </c>
      <c r="B26" s="82"/>
      <c r="C26" s="83"/>
      <c r="D26" s="83"/>
      <c r="E26" s="83"/>
      <c r="F26" s="83"/>
      <c r="G26" s="84"/>
      <c r="H26" s="26"/>
    </row>
    <row r="27" spans="1:8" ht="15" customHeight="1" x14ac:dyDescent="0.45">
      <c r="A27" s="16">
        <v>13</v>
      </c>
      <c r="B27" s="82"/>
      <c r="C27" s="83"/>
      <c r="D27" s="83"/>
      <c r="E27" s="83"/>
      <c r="F27" s="83"/>
      <c r="G27" s="84"/>
      <c r="H27" s="26"/>
    </row>
    <row r="28" spans="1:8" ht="15" customHeight="1" x14ac:dyDescent="0.45">
      <c r="A28" s="16">
        <v>14</v>
      </c>
      <c r="B28" s="82"/>
      <c r="C28" s="83"/>
      <c r="D28" s="83"/>
      <c r="E28" s="83"/>
      <c r="F28" s="83"/>
      <c r="G28" s="84"/>
      <c r="H28" s="26"/>
    </row>
    <row r="29" spans="1:8" ht="15" customHeight="1" x14ac:dyDescent="0.45">
      <c r="A29" s="16">
        <v>15</v>
      </c>
      <c r="B29" s="82"/>
      <c r="C29" s="83"/>
      <c r="D29" s="83"/>
      <c r="E29" s="83"/>
      <c r="F29" s="83"/>
      <c r="G29" s="84"/>
      <c r="H29" s="26"/>
    </row>
    <row r="30" spans="1:8" ht="15" customHeight="1" x14ac:dyDescent="0.45">
      <c r="A30" s="16">
        <v>16</v>
      </c>
      <c r="B30" s="82"/>
      <c r="C30" s="83"/>
      <c r="D30" s="83"/>
      <c r="E30" s="83"/>
      <c r="F30" s="83"/>
      <c r="G30" s="84"/>
      <c r="H30" s="26"/>
    </row>
    <row r="31" spans="1:8" ht="15" customHeight="1" x14ac:dyDescent="0.45">
      <c r="A31" s="16">
        <v>17</v>
      </c>
      <c r="B31" s="82"/>
      <c r="C31" s="83"/>
      <c r="D31" s="83"/>
      <c r="E31" s="83"/>
      <c r="F31" s="83"/>
      <c r="G31" s="84"/>
      <c r="H31" s="26"/>
    </row>
    <row r="32" spans="1:8" ht="15" customHeight="1" x14ac:dyDescent="0.45">
      <c r="A32" s="16">
        <v>18</v>
      </c>
      <c r="B32" s="82"/>
      <c r="C32" s="83"/>
      <c r="D32" s="83"/>
      <c r="E32" s="83"/>
      <c r="F32" s="83"/>
      <c r="G32" s="84"/>
      <c r="H32" s="26"/>
    </row>
    <row r="33" spans="1:8" ht="15" customHeight="1" x14ac:dyDescent="0.45">
      <c r="A33" s="16">
        <v>19</v>
      </c>
      <c r="B33" s="82"/>
      <c r="C33" s="83"/>
      <c r="D33" s="83"/>
      <c r="E33" s="83"/>
      <c r="F33" s="83"/>
      <c r="G33" s="84"/>
      <c r="H33" s="26"/>
    </row>
    <row r="34" spans="1:8" ht="15" customHeight="1" x14ac:dyDescent="0.45">
      <c r="A34" s="16">
        <v>20</v>
      </c>
      <c r="B34" s="82"/>
      <c r="C34" s="83"/>
      <c r="D34" s="83"/>
      <c r="E34" s="83"/>
      <c r="F34" s="83"/>
      <c r="G34" s="84"/>
      <c r="H34" s="26"/>
    </row>
    <row r="35" spans="1:8" ht="15" customHeight="1" x14ac:dyDescent="0.45">
      <c r="A35" s="16">
        <v>21</v>
      </c>
      <c r="B35" s="82"/>
      <c r="C35" s="83"/>
      <c r="D35" s="83"/>
      <c r="E35" s="83"/>
      <c r="F35" s="83"/>
      <c r="G35" s="84"/>
      <c r="H35" s="26"/>
    </row>
    <row r="36" spans="1:8" ht="15" customHeight="1" x14ac:dyDescent="0.45">
      <c r="A36" s="16">
        <v>22</v>
      </c>
      <c r="B36" s="82"/>
      <c r="C36" s="83"/>
      <c r="D36" s="83"/>
      <c r="E36" s="83"/>
      <c r="F36" s="83"/>
      <c r="G36" s="84"/>
      <c r="H36" s="26"/>
    </row>
    <row r="37" spans="1:8" ht="15" customHeight="1" x14ac:dyDescent="0.45">
      <c r="A37" s="16">
        <v>23</v>
      </c>
      <c r="B37" s="82"/>
      <c r="C37" s="83"/>
      <c r="D37" s="83"/>
      <c r="E37" s="83"/>
      <c r="F37" s="83"/>
      <c r="G37" s="84"/>
      <c r="H37" s="26"/>
    </row>
    <row r="38" spans="1:8" ht="15" customHeight="1" x14ac:dyDescent="0.45">
      <c r="A38" s="16">
        <v>24</v>
      </c>
      <c r="B38" s="82"/>
      <c r="C38" s="83"/>
      <c r="D38" s="83"/>
      <c r="E38" s="83"/>
      <c r="F38" s="83"/>
      <c r="G38" s="84"/>
      <c r="H38" s="26"/>
    </row>
    <row r="39" spans="1:8" ht="15" customHeight="1" x14ac:dyDescent="0.45">
      <c r="A39" s="16">
        <v>25</v>
      </c>
      <c r="B39" s="82"/>
      <c r="C39" s="83"/>
      <c r="D39" s="83"/>
      <c r="E39" s="83"/>
      <c r="F39" s="83"/>
      <c r="G39" s="84"/>
      <c r="H39" s="26"/>
    </row>
    <row r="40" spans="1:8" ht="15" customHeight="1" x14ac:dyDescent="0.45">
      <c r="A40" s="16">
        <v>26</v>
      </c>
      <c r="B40" s="82"/>
      <c r="C40" s="83"/>
      <c r="D40" s="83"/>
      <c r="E40" s="83"/>
      <c r="F40" s="83"/>
      <c r="G40" s="84"/>
      <c r="H40" s="26"/>
    </row>
    <row r="41" spans="1:8" ht="15" customHeight="1" x14ac:dyDescent="0.45">
      <c r="A41" s="16">
        <v>27</v>
      </c>
      <c r="B41" s="82"/>
      <c r="C41" s="83"/>
      <c r="D41" s="83"/>
      <c r="E41" s="83"/>
      <c r="F41" s="83"/>
      <c r="G41" s="84"/>
      <c r="H41" s="26"/>
    </row>
    <row r="42" spans="1:8" ht="15" customHeight="1" x14ac:dyDescent="0.45">
      <c r="A42" s="16">
        <v>28</v>
      </c>
      <c r="B42" s="82"/>
      <c r="C42" s="83"/>
      <c r="D42" s="83"/>
      <c r="E42" s="83"/>
      <c r="F42" s="83"/>
      <c r="G42" s="84"/>
      <c r="H42" s="26"/>
    </row>
    <row r="43" spans="1:8" ht="15" customHeight="1" x14ac:dyDescent="0.45">
      <c r="A43" s="16">
        <v>29</v>
      </c>
      <c r="B43" s="82"/>
      <c r="C43" s="83"/>
      <c r="D43" s="83"/>
      <c r="E43" s="83"/>
      <c r="F43" s="83"/>
      <c r="G43" s="84"/>
      <c r="H43" s="26"/>
    </row>
    <row r="44" spans="1:8" ht="15" customHeight="1" x14ac:dyDescent="0.45">
      <c r="A44" s="16">
        <v>30</v>
      </c>
      <c r="B44" s="82"/>
      <c r="C44" s="83"/>
      <c r="D44" s="83"/>
      <c r="E44" s="83"/>
      <c r="F44" s="83"/>
      <c r="G44" s="84"/>
      <c r="H44" s="26"/>
    </row>
    <row r="45" spans="1:8" ht="15" customHeight="1" x14ac:dyDescent="0.45">
      <c r="A45" s="14"/>
      <c r="B45" s="14"/>
      <c r="C45" s="14"/>
      <c r="D45" s="14"/>
      <c r="E45" s="14"/>
      <c r="F45" s="14"/>
      <c r="G45" s="14"/>
      <c r="H45" s="14"/>
    </row>
    <row r="46" spans="1:8" ht="15" customHeight="1" x14ac:dyDescent="0.45">
      <c r="A46" s="14"/>
      <c r="B46" s="14"/>
      <c r="C46" s="14"/>
      <c r="D46" s="14"/>
      <c r="E46" s="14"/>
      <c r="F46" s="14"/>
      <c r="G46" s="14"/>
      <c r="H46" s="14"/>
    </row>
    <row r="47" spans="1:8" ht="15" customHeight="1" x14ac:dyDescent="0.45">
      <c r="A47" s="85" t="s">
        <v>13</v>
      </c>
      <c r="B47" s="85"/>
      <c r="C47" s="85"/>
      <c r="D47" s="85"/>
      <c r="E47" s="85"/>
      <c r="F47" s="85"/>
      <c r="G47" s="85"/>
      <c r="H47" s="85"/>
    </row>
    <row r="48" spans="1:8" ht="15" customHeight="1" x14ac:dyDescent="0.45">
      <c r="A48" s="85"/>
      <c r="B48" s="85"/>
      <c r="C48" s="85"/>
      <c r="D48" s="85"/>
      <c r="E48" s="85"/>
      <c r="F48" s="85"/>
      <c r="G48" s="85"/>
      <c r="H48" s="85"/>
    </row>
    <row r="49" spans="1:8" ht="15" customHeight="1" x14ac:dyDescent="0.45">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N38"/>
  <sheetViews>
    <sheetView tabSelected="1" view="pageBreakPreview" topLeftCell="C13" zoomScale="70" zoomScaleNormal="55" zoomScaleSheetLayoutView="70" zoomScalePageLayoutView="70" workbookViewId="0">
      <selection activeCell="M13" sqref="M13"/>
    </sheetView>
  </sheetViews>
  <sheetFormatPr defaultColWidth="11.3984375" defaultRowHeight="14.25" x14ac:dyDescent="0.45"/>
  <cols>
    <col min="1" max="1" width="4.59765625" style="27" bestFit="1" customWidth="1"/>
    <col min="2" max="2" width="15.265625" style="27" customWidth="1"/>
    <col min="3" max="3" width="19.265625" style="27" customWidth="1"/>
    <col min="4" max="4" width="9.86328125" style="27" bestFit="1" customWidth="1"/>
    <col min="5" max="5" width="9.265625" style="27" customWidth="1"/>
    <col min="6" max="6" width="18.86328125" style="27" hidden="1" customWidth="1"/>
    <col min="7" max="7" width="9.1328125" style="27" customWidth="1"/>
    <col min="8" max="8" width="12.86328125" style="27" bestFit="1" customWidth="1"/>
    <col min="9" max="9" width="18.3984375" style="27" customWidth="1"/>
    <col min="10" max="10" width="11.3984375" style="27"/>
    <col min="11" max="11" width="19" style="48" customWidth="1"/>
    <col min="12" max="12" width="97" style="27" customWidth="1"/>
    <col min="13" max="13" width="123.265625" style="53" customWidth="1"/>
    <col min="14" max="14" width="32" style="27" customWidth="1"/>
    <col min="15" max="16384" width="11.3984375" style="27"/>
  </cols>
  <sheetData>
    <row r="1" spans="1:14" ht="15" customHeight="1" x14ac:dyDescent="0.45">
      <c r="A1" s="56" t="str">
        <f>Cover!A1</f>
        <v>ALINVEST</v>
      </c>
      <c r="B1" s="56"/>
      <c r="C1" s="96" t="str">
        <f>Cover!C1</f>
        <v>Plant Cable Length MTO</v>
      </c>
      <c r="D1" s="97"/>
      <c r="E1" s="97"/>
      <c r="F1" s="97"/>
      <c r="G1" s="98"/>
      <c r="H1" s="102"/>
      <c r="I1" s="102"/>
    </row>
    <row r="2" spans="1:14" ht="24.75" customHeight="1" x14ac:dyDescent="0.45">
      <c r="A2" s="56"/>
      <c r="B2" s="56"/>
      <c r="C2" s="99"/>
      <c r="D2" s="100"/>
      <c r="E2" s="100"/>
      <c r="F2" s="100"/>
      <c r="G2" s="101"/>
      <c r="H2" s="102"/>
      <c r="I2" s="102"/>
    </row>
    <row r="3" spans="1:14" ht="15" customHeight="1" x14ac:dyDescent="0.45">
      <c r="A3" s="56"/>
      <c r="B3" s="56"/>
      <c r="C3" s="96" t="s">
        <v>47</v>
      </c>
      <c r="D3" s="97"/>
      <c r="E3" s="97"/>
      <c r="F3" s="97"/>
      <c r="G3" s="98"/>
      <c r="H3" s="102"/>
      <c r="I3" s="102"/>
    </row>
    <row r="4" spans="1:14" x14ac:dyDescent="0.45">
      <c r="A4" s="56"/>
      <c r="B4" s="56"/>
      <c r="C4" s="99"/>
      <c r="D4" s="100"/>
      <c r="E4" s="100"/>
      <c r="F4" s="100"/>
      <c r="G4" s="101"/>
      <c r="H4" s="102"/>
      <c r="I4" s="102"/>
    </row>
    <row r="5" spans="1:14" x14ac:dyDescent="0.45">
      <c r="A5" s="28"/>
      <c r="B5" s="28"/>
      <c r="C5" s="29"/>
      <c r="D5" s="29"/>
      <c r="E5" s="29"/>
      <c r="F5" s="29"/>
      <c r="G5" s="29"/>
      <c r="H5" s="28"/>
      <c r="I5" s="28"/>
    </row>
    <row r="6" spans="1:14" x14ac:dyDescent="0.45">
      <c r="A6" s="103" t="s">
        <v>1</v>
      </c>
      <c r="B6" s="104"/>
      <c r="C6" s="105" t="str">
        <f>Cover!C6</f>
        <v>ALINVEST</v>
      </c>
      <c r="D6" s="106"/>
      <c r="E6" s="106"/>
      <c r="F6" s="106"/>
      <c r="G6" s="107"/>
      <c r="H6" s="6" t="s">
        <v>2</v>
      </c>
      <c r="I6" s="30" t="str">
        <f>Cover!H6</f>
        <v>RORI</v>
      </c>
    </row>
    <row r="7" spans="1:14" ht="15" customHeight="1" x14ac:dyDescent="0.45">
      <c r="A7" s="103" t="s">
        <v>3</v>
      </c>
      <c r="B7" s="104"/>
      <c r="C7" s="105">
        <f>Cover!C7</f>
        <v>2558</v>
      </c>
      <c r="D7" s="106"/>
      <c r="E7" s="106"/>
      <c r="F7" s="106"/>
      <c r="G7" s="107"/>
      <c r="H7" s="6" t="s">
        <v>4</v>
      </c>
      <c r="I7" s="30" t="str">
        <f>Cover!H7</f>
        <v>ANSA</v>
      </c>
    </row>
    <row r="8" spans="1:14" ht="15" customHeight="1" x14ac:dyDescent="0.45">
      <c r="A8" s="103" t="s">
        <v>5</v>
      </c>
      <c r="B8" s="104"/>
      <c r="C8" s="105" t="str">
        <f>Cover!C8</f>
        <v>E2558 ALINVEST</v>
      </c>
      <c r="D8" s="106"/>
      <c r="E8" s="106"/>
      <c r="F8" s="106"/>
      <c r="G8" s="107"/>
      <c r="H8" s="6" t="s">
        <v>34</v>
      </c>
      <c r="I8" s="30" t="str">
        <f>Cover!H8</f>
        <v>ANSA</v>
      </c>
    </row>
    <row r="9" spans="1:14" ht="15" customHeight="1" x14ac:dyDescent="0.45">
      <c r="A9" s="103" t="s">
        <v>33</v>
      </c>
      <c r="B9" s="104"/>
      <c r="C9" s="105" t="str">
        <f>Cover!C9</f>
        <v>2558-0000-GEN-E-MTO-CBLS-A  Plant Cable Length MTO</v>
      </c>
      <c r="D9" s="106"/>
      <c r="E9" s="106"/>
      <c r="F9" s="106"/>
      <c r="G9" s="107"/>
      <c r="H9" s="6" t="s">
        <v>7</v>
      </c>
      <c r="I9" s="30" t="str">
        <f>Cover!H9</f>
        <v>A</v>
      </c>
    </row>
    <row r="10" spans="1:14" ht="15" customHeight="1" x14ac:dyDescent="0.45">
      <c r="A10" s="103" t="s">
        <v>6</v>
      </c>
      <c r="B10" s="104"/>
      <c r="C10" s="110">
        <f>Cover!C10</f>
        <v>46000</v>
      </c>
      <c r="D10" s="106"/>
      <c r="E10" s="106"/>
      <c r="F10" s="106"/>
      <c r="G10" s="107"/>
      <c r="H10" s="9" t="s">
        <v>8</v>
      </c>
      <c r="I10" s="30" t="s">
        <v>30</v>
      </c>
    </row>
    <row r="11" spans="1:14" x14ac:dyDescent="0.45">
      <c r="A11" s="111"/>
      <c r="B11" s="111"/>
      <c r="C11" s="111"/>
      <c r="D11" s="111"/>
      <c r="E11" s="111"/>
      <c r="F11" s="111"/>
      <c r="G11" s="111"/>
      <c r="H11" s="111"/>
    </row>
    <row r="12" spans="1:14" s="34" customFormat="1" ht="63.75" customHeight="1" x14ac:dyDescent="0.45">
      <c r="A12" s="31" t="s">
        <v>35</v>
      </c>
      <c r="B12" s="31" t="s">
        <v>51</v>
      </c>
      <c r="C12" s="31" t="s">
        <v>52</v>
      </c>
      <c r="D12" s="31" t="s">
        <v>53</v>
      </c>
      <c r="E12" s="32" t="s">
        <v>36</v>
      </c>
      <c r="F12" s="33" t="s">
        <v>38</v>
      </c>
      <c r="G12" s="33" t="s">
        <v>86</v>
      </c>
      <c r="H12" s="112" t="s">
        <v>37</v>
      </c>
      <c r="I12" s="113"/>
      <c r="J12" s="44" t="s">
        <v>87</v>
      </c>
      <c r="K12" s="49" t="s">
        <v>88</v>
      </c>
      <c r="L12" s="115" t="s">
        <v>97</v>
      </c>
      <c r="M12" s="116" t="s">
        <v>99</v>
      </c>
    </row>
    <row r="13" spans="1:14" s="34" customFormat="1" ht="234" customHeight="1" x14ac:dyDescent="0.45">
      <c r="A13" s="43">
        <v>1</v>
      </c>
      <c r="B13" s="36" t="s">
        <v>78</v>
      </c>
      <c r="C13" s="36" t="s">
        <v>54</v>
      </c>
      <c r="D13" s="41" t="s">
        <v>40</v>
      </c>
      <c r="E13" s="42" t="s">
        <v>39</v>
      </c>
      <c r="F13" s="40">
        <f>776+568+696+664+400</f>
        <v>3104</v>
      </c>
      <c r="G13" s="38">
        <f t="shared" ref="G13" si="0">EVEN(1.2*F13)</f>
        <v>3726</v>
      </c>
      <c r="H13" s="108"/>
      <c r="I13" s="109"/>
      <c r="J13" s="45"/>
      <c r="K13" s="50">
        <f>G13*J13</f>
        <v>0</v>
      </c>
      <c r="L13" s="115" t="s">
        <v>98</v>
      </c>
      <c r="M13" s="54" t="s">
        <v>91</v>
      </c>
      <c r="N13" s="34" t="e" vm="1">
        <v>#VALUE!</v>
      </c>
    </row>
    <row r="14" spans="1:14" s="34" customFormat="1" ht="234" customHeight="1" x14ac:dyDescent="0.45">
      <c r="A14" s="43">
        <v>2</v>
      </c>
      <c r="B14" s="36" t="s">
        <v>65</v>
      </c>
      <c r="C14" s="36" t="s">
        <v>83</v>
      </c>
      <c r="D14" s="41" t="s">
        <v>40</v>
      </c>
      <c r="E14" s="42" t="s">
        <v>39</v>
      </c>
      <c r="F14" s="40">
        <v>80</v>
      </c>
      <c r="G14" s="38">
        <f>EVEN(1.2*F14)</f>
        <v>96</v>
      </c>
      <c r="H14" s="108"/>
      <c r="I14" s="109"/>
      <c r="J14" s="45"/>
      <c r="K14" s="50">
        <f t="shared" ref="K14:K33" si="1">G14*J14</f>
        <v>0</v>
      </c>
      <c r="L14" s="115" t="s">
        <v>98</v>
      </c>
      <c r="M14" s="54" t="s">
        <v>91</v>
      </c>
      <c r="N14" s="34" t="e" vm="1">
        <v>#VALUE!</v>
      </c>
    </row>
    <row r="15" spans="1:14" s="34" customFormat="1" ht="281.25" customHeight="1" x14ac:dyDescent="0.45">
      <c r="A15" s="43">
        <v>3</v>
      </c>
      <c r="B15" s="36" t="s">
        <v>81</v>
      </c>
      <c r="C15" s="36" t="s">
        <v>74</v>
      </c>
      <c r="D15" s="41" t="s">
        <v>75</v>
      </c>
      <c r="E15" s="42" t="s">
        <v>39</v>
      </c>
      <c r="F15" s="40">
        <f>84+85+69+84+109+90</f>
        <v>521</v>
      </c>
      <c r="G15" s="38">
        <f t="shared" ref="G15" si="2">EVEN(1.2*F15)</f>
        <v>626</v>
      </c>
      <c r="H15" s="108"/>
      <c r="I15" s="109"/>
      <c r="J15" s="45"/>
      <c r="K15" s="50">
        <f t="shared" si="1"/>
        <v>0</v>
      </c>
      <c r="L15" s="115" t="s">
        <v>98</v>
      </c>
      <c r="M15" s="54" t="s">
        <v>90</v>
      </c>
      <c r="N15" s="34" t="e" vm="2">
        <v>#VALUE!</v>
      </c>
    </row>
    <row r="16" spans="1:14" s="34" customFormat="1" ht="234" customHeight="1" x14ac:dyDescent="0.45">
      <c r="A16" s="43">
        <v>4</v>
      </c>
      <c r="B16" s="36" t="s">
        <v>64</v>
      </c>
      <c r="C16" s="36" t="s">
        <v>54</v>
      </c>
      <c r="D16" s="41" t="s">
        <v>40</v>
      </c>
      <c r="E16" s="42" t="s">
        <v>39</v>
      </c>
      <c r="F16" s="40">
        <f>145+502</f>
        <v>647</v>
      </c>
      <c r="G16" s="38">
        <f>EVEN(1.2*F16)</f>
        <v>778</v>
      </c>
      <c r="H16" s="108"/>
      <c r="I16" s="109"/>
      <c r="J16" s="45"/>
      <c r="K16" s="50">
        <f t="shared" si="1"/>
        <v>0</v>
      </c>
      <c r="L16" s="115" t="s">
        <v>98</v>
      </c>
      <c r="M16" s="54" t="s">
        <v>91</v>
      </c>
      <c r="N16" s="34" t="e" vm="1">
        <v>#VALUE!</v>
      </c>
    </row>
    <row r="17" spans="1:14" s="34" customFormat="1" ht="234" customHeight="1" x14ac:dyDescent="0.45">
      <c r="A17" s="43">
        <v>5</v>
      </c>
      <c r="B17" s="36" t="s">
        <v>79</v>
      </c>
      <c r="C17" s="36" t="s">
        <v>54</v>
      </c>
      <c r="D17" s="41" t="s">
        <v>40</v>
      </c>
      <c r="E17" s="42" t="s">
        <v>39</v>
      </c>
      <c r="F17" s="40">
        <f>85+76+89+115+94</f>
        <v>459</v>
      </c>
      <c r="G17" s="38">
        <f t="shared" ref="G17:G19" si="3">EVEN(1.2*F17)</f>
        <v>552</v>
      </c>
      <c r="H17" s="108"/>
      <c r="I17" s="109"/>
      <c r="J17" s="45"/>
      <c r="K17" s="50">
        <f t="shared" si="1"/>
        <v>0</v>
      </c>
      <c r="L17" s="115" t="s">
        <v>98</v>
      </c>
      <c r="M17" s="54" t="s">
        <v>92</v>
      </c>
      <c r="N17" s="34" t="e" vm="1">
        <v>#VALUE!</v>
      </c>
    </row>
    <row r="18" spans="1:14" s="34" customFormat="1" ht="273" customHeight="1" x14ac:dyDescent="0.45">
      <c r="A18" s="43">
        <v>6</v>
      </c>
      <c r="B18" s="36" t="s">
        <v>80</v>
      </c>
      <c r="C18" s="36" t="s">
        <v>74</v>
      </c>
      <c r="D18" s="41" t="s">
        <v>75</v>
      </c>
      <c r="E18" s="42" t="s">
        <v>39</v>
      </c>
      <c r="F18" s="40">
        <f>72+75+69+84+109+90</f>
        <v>499</v>
      </c>
      <c r="G18" s="38">
        <f t="shared" si="3"/>
        <v>600</v>
      </c>
      <c r="H18" s="108"/>
      <c r="I18" s="109"/>
      <c r="J18" s="45"/>
      <c r="K18" s="50">
        <f t="shared" si="1"/>
        <v>0</v>
      </c>
      <c r="L18" s="115" t="s">
        <v>98</v>
      </c>
      <c r="M18" s="54" t="s">
        <v>90</v>
      </c>
      <c r="N18" s="34" t="e" vm="2">
        <v>#VALUE!</v>
      </c>
    </row>
    <row r="19" spans="1:14" s="34" customFormat="1" ht="277.5" customHeight="1" x14ac:dyDescent="0.45">
      <c r="A19" s="43">
        <v>7</v>
      </c>
      <c r="B19" s="36" t="s">
        <v>84</v>
      </c>
      <c r="C19" s="36" t="s">
        <v>74</v>
      </c>
      <c r="D19" s="41" t="s">
        <v>75</v>
      </c>
      <c r="E19" s="42" t="s">
        <v>39</v>
      </c>
      <c r="F19" s="40">
        <f>340+180+258+318+246</f>
        <v>1342</v>
      </c>
      <c r="G19" s="38">
        <f t="shared" si="3"/>
        <v>1612</v>
      </c>
      <c r="H19" s="108"/>
      <c r="I19" s="109"/>
      <c r="J19" s="45"/>
      <c r="K19" s="50">
        <f t="shared" si="1"/>
        <v>0</v>
      </c>
      <c r="L19" s="115" t="s">
        <v>98</v>
      </c>
      <c r="M19" s="54" t="s">
        <v>90</v>
      </c>
      <c r="N19" s="34" t="e" vm="2">
        <v>#VALUE!</v>
      </c>
    </row>
    <row r="20" spans="1:14" s="34" customFormat="1" ht="234" customHeight="1" x14ac:dyDescent="0.45">
      <c r="A20" s="43">
        <v>8</v>
      </c>
      <c r="B20" s="36" t="s">
        <v>77</v>
      </c>
      <c r="C20" s="36" t="s">
        <v>54</v>
      </c>
      <c r="D20" s="41" t="s">
        <v>40</v>
      </c>
      <c r="E20" s="42" t="s">
        <v>39</v>
      </c>
      <c r="F20" s="40">
        <f>420+4+6+120+156+197+149</f>
        <v>1052</v>
      </c>
      <c r="G20" s="38">
        <f t="shared" ref="G20" si="4">EVEN(1.2*F20)</f>
        <v>1264</v>
      </c>
      <c r="H20" s="108"/>
      <c r="I20" s="109"/>
      <c r="J20" s="45"/>
      <c r="K20" s="50">
        <f t="shared" si="1"/>
        <v>0</v>
      </c>
      <c r="L20" s="115" t="s">
        <v>98</v>
      </c>
      <c r="M20" s="54" t="s">
        <v>92</v>
      </c>
      <c r="N20" s="34" t="e" vm="1">
        <v>#VALUE!</v>
      </c>
    </row>
    <row r="21" spans="1:14" s="34" customFormat="1" ht="234" customHeight="1" x14ac:dyDescent="0.45">
      <c r="A21" s="43">
        <v>9</v>
      </c>
      <c r="B21" s="36" t="s">
        <v>76</v>
      </c>
      <c r="C21" s="36" t="s">
        <v>54</v>
      </c>
      <c r="D21" s="41" t="s">
        <v>40</v>
      </c>
      <c r="E21" s="42" t="s">
        <v>39</v>
      </c>
      <c r="F21" s="40">
        <f>194+6</f>
        <v>200</v>
      </c>
      <c r="G21" s="38">
        <f t="shared" ref="G21:G22" si="5">EVEN(1.2*F21)</f>
        <v>240</v>
      </c>
      <c r="H21" s="108"/>
      <c r="I21" s="109"/>
      <c r="J21" s="45"/>
      <c r="K21" s="50">
        <f t="shared" si="1"/>
        <v>0</v>
      </c>
      <c r="L21" s="115" t="s">
        <v>98</v>
      </c>
      <c r="M21" s="54" t="s">
        <v>92</v>
      </c>
      <c r="N21" s="34" t="e" vm="1">
        <v>#VALUE!</v>
      </c>
    </row>
    <row r="22" spans="1:14" s="34" customFormat="1" ht="276.75" customHeight="1" x14ac:dyDescent="0.45">
      <c r="A22" s="43">
        <v>10</v>
      </c>
      <c r="B22" s="36" t="s">
        <v>82</v>
      </c>
      <c r="C22" s="36" t="s">
        <v>74</v>
      </c>
      <c r="D22" s="41" t="s">
        <v>75</v>
      </c>
      <c r="E22" s="42" t="s">
        <v>39</v>
      </c>
      <c r="F22" s="40">
        <f>72+76+69+84+109+90</f>
        <v>500</v>
      </c>
      <c r="G22" s="38">
        <f t="shared" si="5"/>
        <v>600</v>
      </c>
      <c r="H22" s="108"/>
      <c r="I22" s="109"/>
      <c r="J22" s="45"/>
      <c r="K22" s="50">
        <f t="shared" si="1"/>
        <v>0</v>
      </c>
      <c r="L22" s="115" t="s">
        <v>98</v>
      </c>
      <c r="M22" s="54" t="s">
        <v>90</v>
      </c>
      <c r="N22" s="34" t="e" vm="2">
        <v>#VALUE!</v>
      </c>
    </row>
    <row r="23" spans="1:14" s="34" customFormat="1" ht="234" customHeight="1" x14ac:dyDescent="0.45">
      <c r="A23" s="43">
        <v>11</v>
      </c>
      <c r="B23" s="36" t="s">
        <v>63</v>
      </c>
      <c r="C23" s="36" t="s">
        <v>54</v>
      </c>
      <c r="D23" s="41" t="s">
        <v>40</v>
      </c>
      <c r="E23" s="42" t="s">
        <v>39</v>
      </c>
      <c r="F23" s="40">
        <f>145+194+628+656+580+142+456+174+520+166+654+100+510</f>
        <v>4925</v>
      </c>
      <c r="G23" s="38">
        <f>EVEN(1.2*F23)</f>
        <v>5910</v>
      </c>
      <c r="H23" s="108"/>
      <c r="I23" s="109"/>
      <c r="J23" s="45"/>
      <c r="K23" s="50">
        <f t="shared" si="1"/>
        <v>0</v>
      </c>
      <c r="L23" s="115" t="s">
        <v>98</v>
      </c>
      <c r="M23" s="54" t="s">
        <v>92</v>
      </c>
      <c r="N23" s="34" t="e" vm="1">
        <v>#VALUE!</v>
      </c>
    </row>
    <row r="24" spans="1:14" s="34" customFormat="1" ht="234" customHeight="1" x14ac:dyDescent="0.45">
      <c r="A24" s="43">
        <v>12</v>
      </c>
      <c r="B24" s="36" t="s">
        <v>85</v>
      </c>
      <c r="C24" s="36" t="s">
        <v>54</v>
      </c>
      <c r="D24" s="41" t="s">
        <v>40</v>
      </c>
      <c r="E24" s="42" t="s">
        <v>39</v>
      </c>
      <c r="F24" s="40">
        <v>340</v>
      </c>
      <c r="G24" s="38">
        <f t="shared" ref="G24" si="6">EVEN(1.2*F24)</f>
        <v>408</v>
      </c>
      <c r="H24" s="108"/>
      <c r="I24" s="109"/>
      <c r="J24" s="45"/>
      <c r="K24" s="50">
        <f t="shared" si="1"/>
        <v>0</v>
      </c>
      <c r="L24" s="115" t="s">
        <v>98</v>
      </c>
      <c r="M24" s="54" t="s">
        <v>91</v>
      </c>
      <c r="N24" s="34" t="e" vm="1">
        <v>#VALUE!</v>
      </c>
    </row>
    <row r="25" spans="1:14" s="34" customFormat="1" ht="234" customHeight="1" x14ac:dyDescent="0.45">
      <c r="A25" s="43">
        <v>13</v>
      </c>
      <c r="B25" s="36" t="s">
        <v>72</v>
      </c>
      <c r="C25" s="36" t="s">
        <v>54</v>
      </c>
      <c r="D25" s="41" t="s">
        <v>40</v>
      </c>
      <c r="E25" s="42" t="s">
        <v>39</v>
      </c>
      <c r="F25" s="40">
        <f>291+271+258+243+203+282+267+263+335+157+266+180+258+318+246</f>
        <v>3838</v>
      </c>
      <c r="G25" s="38">
        <f t="shared" ref="G25:G26" si="7">EVEN(1.2*F25)</f>
        <v>4606</v>
      </c>
      <c r="H25" s="108"/>
      <c r="I25" s="109"/>
      <c r="J25" s="45"/>
      <c r="K25" s="50">
        <f t="shared" si="1"/>
        <v>0</v>
      </c>
      <c r="L25" s="115" t="s">
        <v>98</v>
      </c>
      <c r="M25" s="54" t="s">
        <v>91</v>
      </c>
      <c r="N25" s="34" t="e" vm="1">
        <v>#VALUE!</v>
      </c>
    </row>
    <row r="26" spans="1:14" s="34" customFormat="1" ht="256.5" x14ac:dyDescent="0.45">
      <c r="A26" s="43">
        <v>14</v>
      </c>
      <c r="B26" s="36" t="s">
        <v>73</v>
      </c>
      <c r="C26" s="36" t="s">
        <v>74</v>
      </c>
      <c r="D26" s="41" t="s">
        <v>75</v>
      </c>
      <c r="E26" s="42" t="s">
        <v>39</v>
      </c>
      <c r="F26" s="40">
        <f>420+120+156+197+149</f>
        <v>1042</v>
      </c>
      <c r="G26" s="38">
        <f t="shared" si="7"/>
        <v>1252</v>
      </c>
      <c r="H26" s="108"/>
      <c r="I26" s="109"/>
      <c r="J26" s="45"/>
      <c r="K26" s="50">
        <f t="shared" si="1"/>
        <v>0</v>
      </c>
      <c r="L26" s="115" t="s">
        <v>98</v>
      </c>
      <c r="M26" s="54" t="s">
        <v>90</v>
      </c>
      <c r="N26" s="34" t="e" vm="2">
        <v>#VALUE!</v>
      </c>
    </row>
    <row r="27" spans="1:14" s="34" customFormat="1" ht="213.75" x14ac:dyDescent="0.45">
      <c r="A27" s="43">
        <v>15</v>
      </c>
      <c r="B27" s="36" t="s">
        <v>50</v>
      </c>
      <c r="C27" s="36" t="s">
        <v>54</v>
      </c>
      <c r="D27" s="41" t="s">
        <v>40</v>
      </c>
      <c r="E27" s="42" t="s">
        <v>39</v>
      </c>
      <c r="F27" s="40">
        <f>398+85+452+125+126+95+192+266+248+335+277+499+191+380+136+126+176+216+170</f>
        <v>4493</v>
      </c>
      <c r="G27" s="38">
        <f t="shared" ref="G27" si="8">EVEN(1.2*F27)</f>
        <v>5392</v>
      </c>
      <c r="H27" s="108"/>
      <c r="I27" s="109"/>
      <c r="J27" s="45"/>
      <c r="K27" s="50">
        <f t="shared" si="1"/>
        <v>0</v>
      </c>
      <c r="L27" s="115" t="s">
        <v>98</v>
      </c>
      <c r="M27" s="54" t="s">
        <v>91</v>
      </c>
      <c r="N27" s="34" t="e" vm="1">
        <v>#VALUE!</v>
      </c>
    </row>
    <row r="28" spans="1:14" s="34" customFormat="1" ht="171" x14ac:dyDescent="0.45">
      <c r="A28" s="43">
        <v>16</v>
      </c>
      <c r="B28" s="36" t="s">
        <v>66</v>
      </c>
      <c r="C28" s="36" t="s">
        <v>67</v>
      </c>
      <c r="D28" s="41" t="s">
        <v>68</v>
      </c>
      <c r="E28" s="42" t="s">
        <v>39</v>
      </c>
      <c r="F28" s="40">
        <f>460+3231</f>
        <v>3691</v>
      </c>
      <c r="G28" s="38">
        <f t="shared" ref="G28:G31" si="9">EVEN(1.2*F28)</f>
        <v>4430</v>
      </c>
      <c r="H28" s="108"/>
      <c r="I28" s="109"/>
      <c r="J28" s="45"/>
      <c r="K28" s="50">
        <f t="shared" si="1"/>
        <v>0</v>
      </c>
      <c r="M28" s="54" t="s">
        <v>93</v>
      </c>
      <c r="N28" s="34" t="e" vm="3">
        <v>#VALUE!</v>
      </c>
    </row>
    <row r="29" spans="1:14" s="34" customFormat="1" ht="171" x14ac:dyDescent="0.45">
      <c r="A29" s="43">
        <v>17</v>
      </c>
      <c r="B29" s="36" t="s">
        <v>69</v>
      </c>
      <c r="C29" s="36" t="s">
        <v>67</v>
      </c>
      <c r="D29" s="41" t="s">
        <v>68</v>
      </c>
      <c r="E29" s="42" t="s">
        <v>39</v>
      </c>
      <c r="F29" s="40">
        <f>170+841</f>
        <v>1011</v>
      </c>
      <c r="G29" s="38">
        <f t="shared" si="9"/>
        <v>1214</v>
      </c>
      <c r="H29" s="108"/>
      <c r="I29" s="109"/>
      <c r="J29" s="45"/>
      <c r="K29" s="50">
        <f t="shared" si="1"/>
        <v>0</v>
      </c>
      <c r="M29" s="54" t="s">
        <v>93</v>
      </c>
      <c r="N29" s="34" t="e" vm="3">
        <v>#VALUE!</v>
      </c>
    </row>
    <row r="30" spans="1:14" s="34" customFormat="1" ht="171" x14ac:dyDescent="0.45">
      <c r="A30" s="43">
        <v>18</v>
      </c>
      <c r="B30" s="36" t="s">
        <v>70</v>
      </c>
      <c r="C30" s="36" t="s">
        <v>67</v>
      </c>
      <c r="D30" s="41" t="s">
        <v>68</v>
      </c>
      <c r="E30" s="42" t="s">
        <v>39</v>
      </c>
      <c r="F30" s="40">
        <f>70+80</f>
        <v>150</v>
      </c>
      <c r="G30" s="38">
        <f t="shared" si="9"/>
        <v>180</v>
      </c>
      <c r="H30" s="108"/>
      <c r="I30" s="109"/>
      <c r="J30" s="45"/>
      <c r="K30" s="50">
        <f t="shared" si="1"/>
        <v>0</v>
      </c>
      <c r="M30" s="54" t="s">
        <v>93</v>
      </c>
      <c r="N30" s="34" t="e" vm="3">
        <v>#VALUE!</v>
      </c>
    </row>
    <row r="31" spans="1:14" s="34" customFormat="1" ht="171" x14ac:dyDescent="0.45">
      <c r="A31" s="43">
        <v>19</v>
      </c>
      <c r="B31" s="36" t="s">
        <v>71</v>
      </c>
      <c r="C31" s="36" t="s">
        <v>67</v>
      </c>
      <c r="D31" s="41" t="s">
        <v>68</v>
      </c>
      <c r="E31" s="42" t="s">
        <v>39</v>
      </c>
      <c r="F31" s="40">
        <f>170+841</f>
        <v>1011</v>
      </c>
      <c r="G31" s="38">
        <f t="shared" si="9"/>
        <v>1214</v>
      </c>
      <c r="H31" s="108"/>
      <c r="I31" s="109"/>
      <c r="J31" s="45"/>
      <c r="K31" s="50">
        <f t="shared" si="1"/>
        <v>0</v>
      </c>
      <c r="M31" s="54" t="s">
        <v>93</v>
      </c>
      <c r="N31" s="34" t="e" vm="3">
        <v>#VALUE!</v>
      </c>
    </row>
    <row r="32" spans="1:14" s="34" customFormat="1" ht="185.25" x14ac:dyDescent="0.45">
      <c r="A32" s="43">
        <v>20</v>
      </c>
      <c r="B32" s="36" t="s">
        <v>59</v>
      </c>
      <c r="C32" s="36" t="s">
        <v>55</v>
      </c>
      <c r="D32" s="41" t="s">
        <v>96</v>
      </c>
      <c r="E32" s="42" t="s">
        <v>39</v>
      </c>
      <c r="F32" s="40">
        <f>1977+70+365+149+206+80+227+210+202+235+218+308+162+233+136+126+174+216+170</f>
        <v>5464</v>
      </c>
      <c r="G32" s="38">
        <f>EVEN(1.2*F32)</f>
        <v>6558</v>
      </c>
      <c r="H32" s="108"/>
      <c r="I32" s="109"/>
      <c r="J32" s="45"/>
      <c r="K32" s="50">
        <f t="shared" si="1"/>
        <v>0</v>
      </c>
      <c r="M32" s="54" t="s">
        <v>95</v>
      </c>
      <c r="N32" s="34" t="e" vm="4">
        <v>#VALUE!</v>
      </c>
    </row>
    <row r="33" spans="1:14" s="34" customFormat="1" ht="214.15" thickBot="1" x14ac:dyDescent="0.5">
      <c r="A33" s="43">
        <v>21</v>
      </c>
      <c r="B33" s="36" t="s">
        <v>56</v>
      </c>
      <c r="C33" s="36" t="s">
        <v>57</v>
      </c>
      <c r="D33" s="41" t="s">
        <v>58</v>
      </c>
      <c r="E33" s="42" t="s">
        <v>39</v>
      </c>
      <c r="F33" s="40">
        <v>1030</v>
      </c>
      <c r="G33" s="38">
        <f>EVEN(1.2*F33)</f>
        <v>1236</v>
      </c>
      <c r="H33" s="108"/>
      <c r="I33" s="109"/>
      <c r="J33" s="45"/>
      <c r="K33" s="50">
        <f t="shared" si="1"/>
        <v>0</v>
      </c>
      <c r="M33" s="54" t="s">
        <v>94</v>
      </c>
      <c r="N33" s="34" t="e" vm="5">
        <v>#VALUE!</v>
      </c>
    </row>
    <row r="34" spans="1:14" s="35" customFormat="1" ht="25.5" customHeight="1" thickBot="1" x14ac:dyDescent="0.55000000000000004">
      <c r="A34" s="47" t="s">
        <v>89</v>
      </c>
      <c r="B34" s="46"/>
      <c r="C34" s="46"/>
      <c r="D34" s="46"/>
      <c r="E34" s="46"/>
      <c r="F34" s="46"/>
      <c r="G34" s="46"/>
      <c r="H34" s="46"/>
      <c r="I34" s="46"/>
      <c r="J34" s="46"/>
      <c r="K34" s="51">
        <f>SUM(K13:K33)</f>
        <v>0</v>
      </c>
      <c r="M34" s="55"/>
    </row>
    <row r="35" spans="1:14" s="35" customFormat="1" ht="15" x14ac:dyDescent="0.4">
      <c r="B35" s="37"/>
      <c r="K35" s="52"/>
      <c r="M35" s="55"/>
    </row>
    <row r="36" spans="1:14" x14ac:dyDescent="0.45">
      <c r="B36" s="39"/>
    </row>
    <row r="37" spans="1:14" x14ac:dyDescent="0.45">
      <c r="B37" s="39"/>
    </row>
    <row r="38" spans="1:14" x14ac:dyDescent="0.45">
      <c r="B38" s="39"/>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37">
    <mergeCell ref="H32:I32"/>
    <mergeCell ref="H33:I33"/>
    <mergeCell ref="H31:I31"/>
    <mergeCell ref="H17:I17"/>
    <mergeCell ref="H19:I19"/>
    <mergeCell ref="H24:I24"/>
    <mergeCell ref="H26:I26"/>
    <mergeCell ref="H18:I18"/>
    <mergeCell ref="H22:I22"/>
    <mergeCell ref="H20:I20"/>
    <mergeCell ref="H21:I21"/>
    <mergeCell ref="H29:I29"/>
    <mergeCell ref="H30:I30"/>
    <mergeCell ref="H23:I23"/>
    <mergeCell ref="H28:I28"/>
    <mergeCell ref="H27:I27"/>
    <mergeCell ref="H25:I25"/>
    <mergeCell ref="A7:B7"/>
    <mergeCell ref="C7:G7"/>
    <mergeCell ref="A8:B8"/>
    <mergeCell ref="C8:G8"/>
    <mergeCell ref="A9:B9"/>
    <mergeCell ref="C9:G9"/>
    <mergeCell ref="C10:G10"/>
    <mergeCell ref="A11:H11"/>
    <mergeCell ref="A10:B10"/>
    <mergeCell ref="H12:I12"/>
    <mergeCell ref="H16:I16"/>
    <mergeCell ref="H14:I14"/>
    <mergeCell ref="H13:I13"/>
    <mergeCell ref="H15:I15"/>
    <mergeCell ref="A1:B4"/>
    <mergeCell ref="C1:G2"/>
    <mergeCell ref="H1:I4"/>
    <mergeCell ref="C3:G4"/>
    <mergeCell ref="A6:B6"/>
    <mergeCell ref="C6:G6"/>
  </mergeCells>
  <phoneticPr fontId="24" type="noConversion"/>
  <conditionalFormatting sqref="G13:G33">
    <cfRule type="cellIs" dxfId="8" priority="16" operator="equal">
      <formula>"Safety"</formula>
    </cfRule>
    <cfRule type="cellIs" dxfId="7" priority="17" operator="equal">
      <formula>"Standard"</formula>
    </cfRule>
    <cfRule type="expression" dxfId="6" priority="18">
      <formula>#REF!="SPARE"</formula>
    </cfRule>
    <cfRule type="cellIs" dxfId="5" priority="70" operator="equal">
      <formula>"Safety"</formula>
    </cfRule>
    <cfRule type="cellIs" dxfId="4" priority="71" operator="equal">
      <formula>"Standard"</formula>
    </cfRule>
    <cfRule type="expression" dxfId="3" priority="72">
      <formula>#REF!="SPARE"</formula>
    </cfRule>
  </conditionalFormatting>
  <printOptions horizontalCentered="1"/>
  <pageMargins left="0.25" right="0.25" top="0.75" bottom="0.75" header="0.3" footer="0.3"/>
  <pageSetup paperSize="9" scale="38" orientation="portrait" r:id="rId1"/>
  <headerFooter alignWithMargins="0">
    <oddHeader xml:space="preserve">&amp;C
</oddHeader>
  </headerFooter>
  <rowBreaks count="1" manualBreakCount="1">
    <brk id="16" max="16383" man="1"/>
  </rowBreaks>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defaultColWidth="11.3984375" defaultRowHeight="12.75" x14ac:dyDescent="0.35"/>
  <sheetData>
    <row r="1" spans="1:15" x14ac:dyDescent="0.3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3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3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3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3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3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3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3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3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3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3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3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3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3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3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3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3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3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3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3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3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3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3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3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3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3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3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3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3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3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3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3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3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3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3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3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3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3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3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3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35">
      <c r="A41" s="3" t="s">
        <v>17</v>
      </c>
      <c r="B41" s="3" t="s">
        <v>18</v>
      </c>
      <c r="C41">
        <v>5</v>
      </c>
      <c r="D41" t="s">
        <v>19</v>
      </c>
      <c r="E41">
        <v>0</v>
      </c>
      <c r="F41" t="str">
        <f t="shared" ref="F41:F72" si="12">CONCATENATE(A41,C41,D41,E41)</f>
        <v>I5.0</v>
      </c>
      <c r="G41" t="str">
        <f t="shared" ref="G41:G72" si="13">CONCATENATE(B41,C41,D41,E41)</f>
        <v>Q5.0</v>
      </c>
    </row>
    <row r="42" spans="1:15" x14ac:dyDescent="0.35">
      <c r="A42" s="3" t="s">
        <v>17</v>
      </c>
      <c r="B42" s="3" t="s">
        <v>18</v>
      </c>
      <c r="C42">
        <v>5</v>
      </c>
      <c r="D42" t="s">
        <v>19</v>
      </c>
      <c r="E42">
        <v>1</v>
      </c>
      <c r="F42" t="str">
        <f t="shared" si="12"/>
        <v>I5.1</v>
      </c>
      <c r="G42" t="str">
        <f t="shared" si="13"/>
        <v>Q5.1</v>
      </c>
    </row>
    <row r="43" spans="1:15" x14ac:dyDescent="0.35">
      <c r="A43" s="3" t="s">
        <v>17</v>
      </c>
      <c r="B43" s="3" t="s">
        <v>18</v>
      </c>
      <c r="C43">
        <v>5</v>
      </c>
      <c r="D43" t="s">
        <v>19</v>
      </c>
      <c r="E43">
        <v>2</v>
      </c>
      <c r="F43" t="str">
        <f t="shared" si="12"/>
        <v>I5.2</v>
      </c>
      <c r="G43" t="str">
        <f t="shared" si="13"/>
        <v>Q5.2</v>
      </c>
    </row>
    <row r="44" spans="1:15" x14ac:dyDescent="0.35">
      <c r="A44" s="3" t="s">
        <v>17</v>
      </c>
      <c r="B44" s="3" t="s">
        <v>18</v>
      </c>
      <c r="C44">
        <v>5</v>
      </c>
      <c r="D44" t="s">
        <v>19</v>
      </c>
      <c r="E44">
        <v>3</v>
      </c>
      <c r="F44" t="str">
        <f t="shared" si="12"/>
        <v>I5.3</v>
      </c>
      <c r="G44" t="str">
        <f t="shared" si="13"/>
        <v>Q5.3</v>
      </c>
    </row>
    <row r="45" spans="1:15" x14ac:dyDescent="0.35">
      <c r="A45" s="3" t="s">
        <v>17</v>
      </c>
      <c r="B45" s="3" t="s">
        <v>18</v>
      </c>
      <c r="C45">
        <v>5</v>
      </c>
      <c r="D45" t="s">
        <v>19</v>
      </c>
      <c r="E45">
        <v>4</v>
      </c>
      <c r="F45" t="str">
        <f t="shared" si="12"/>
        <v>I5.4</v>
      </c>
      <c r="G45" t="str">
        <f t="shared" si="13"/>
        <v>Q5.4</v>
      </c>
    </row>
    <row r="46" spans="1:15" x14ac:dyDescent="0.35">
      <c r="A46" s="3" t="s">
        <v>17</v>
      </c>
      <c r="B46" s="3" t="s">
        <v>18</v>
      </c>
      <c r="C46">
        <v>5</v>
      </c>
      <c r="D46" t="s">
        <v>19</v>
      </c>
      <c r="E46">
        <v>5</v>
      </c>
      <c r="F46" t="str">
        <f t="shared" si="12"/>
        <v>I5.5</v>
      </c>
      <c r="G46" t="str">
        <f t="shared" si="13"/>
        <v>Q5.5</v>
      </c>
    </row>
    <row r="47" spans="1:15" x14ac:dyDescent="0.35">
      <c r="A47" s="3" t="s">
        <v>17</v>
      </c>
      <c r="B47" s="3" t="s">
        <v>18</v>
      </c>
      <c r="C47">
        <v>5</v>
      </c>
      <c r="D47" t="s">
        <v>19</v>
      </c>
      <c r="E47">
        <v>6</v>
      </c>
      <c r="F47" t="str">
        <f t="shared" si="12"/>
        <v>I5.6</v>
      </c>
      <c r="G47" t="str">
        <f t="shared" si="13"/>
        <v>Q5.6</v>
      </c>
    </row>
    <row r="48" spans="1:15" x14ac:dyDescent="0.35">
      <c r="A48" s="3" t="s">
        <v>17</v>
      </c>
      <c r="B48" s="3" t="s">
        <v>18</v>
      </c>
      <c r="C48">
        <v>5</v>
      </c>
      <c r="D48" t="s">
        <v>19</v>
      </c>
      <c r="E48">
        <v>7</v>
      </c>
      <c r="F48" t="str">
        <f t="shared" si="12"/>
        <v>I5.7</v>
      </c>
      <c r="G48" t="str">
        <f t="shared" si="13"/>
        <v>Q5.7</v>
      </c>
    </row>
    <row r="49" spans="1:7" x14ac:dyDescent="0.35">
      <c r="A49" s="3" t="s">
        <v>17</v>
      </c>
      <c r="B49" s="3" t="s">
        <v>18</v>
      </c>
      <c r="C49">
        <v>6</v>
      </c>
      <c r="D49" t="s">
        <v>19</v>
      </c>
      <c r="E49">
        <v>0</v>
      </c>
      <c r="F49" t="str">
        <f t="shared" si="12"/>
        <v>I6.0</v>
      </c>
      <c r="G49" t="str">
        <f t="shared" si="13"/>
        <v>Q6.0</v>
      </c>
    </row>
    <row r="50" spans="1:7" x14ac:dyDescent="0.35">
      <c r="A50" s="3" t="s">
        <v>17</v>
      </c>
      <c r="B50" s="3" t="s">
        <v>18</v>
      </c>
      <c r="C50">
        <v>6</v>
      </c>
      <c r="D50" t="s">
        <v>19</v>
      </c>
      <c r="E50">
        <v>1</v>
      </c>
      <c r="F50" t="str">
        <f t="shared" si="12"/>
        <v>I6.1</v>
      </c>
      <c r="G50" t="str">
        <f t="shared" si="13"/>
        <v>Q6.1</v>
      </c>
    </row>
    <row r="51" spans="1:7" x14ac:dyDescent="0.35">
      <c r="A51" s="3" t="s">
        <v>17</v>
      </c>
      <c r="B51" s="3" t="s">
        <v>18</v>
      </c>
      <c r="C51">
        <v>6</v>
      </c>
      <c r="D51" t="s">
        <v>19</v>
      </c>
      <c r="E51">
        <v>2</v>
      </c>
      <c r="F51" t="str">
        <f t="shared" si="12"/>
        <v>I6.2</v>
      </c>
      <c r="G51" t="str">
        <f t="shared" si="13"/>
        <v>Q6.2</v>
      </c>
    </row>
    <row r="52" spans="1:7" x14ac:dyDescent="0.35">
      <c r="A52" s="3" t="s">
        <v>17</v>
      </c>
      <c r="B52" s="3" t="s">
        <v>18</v>
      </c>
      <c r="C52">
        <v>6</v>
      </c>
      <c r="D52" t="s">
        <v>19</v>
      </c>
      <c r="E52">
        <v>3</v>
      </c>
      <c r="F52" t="str">
        <f t="shared" si="12"/>
        <v>I6.3</v>
      </c>
      <c r="G52" t="str">
        <f t="shared" si="13"/>
        <v>Q6.3</v>
      </c>
    </row>
    <row r="53" spans="1:7" x14ac:dyDescent="0.35">
      <c r="A53" s="3" t="s">
        <v>17</v>
      </c>
      <c r="B53" s="3" t="s">
        <v>18</v>
      </c>
      <c r="C53">
        <v>6</v>
      </c>
      <c r="D53" t="s">
        <v>19</v>
      </c>
      <c r="E53">
        <v>4</v>
      </c>
      <c r="F53" t="str">
        <f t="shared" si="12"/>
        <v>I6.4</v>
      </c>
      <c r="G53" t="str">
        <f t="shared" si="13"/>
        <v>Q6.4</v>
      </c>
    </row>
    <row r="54" spans="1:7" x14ac:dyDescent="0.35">
      <c r="A54" s="3" t="s">
        <v>17</v>
      </c>
      <c r="B54" s="3" t="s">
        <v>18</v>
      </c>
      <c r="C54">
        <v>6</v>
      </c>
      <c r="D54" t="s">
        <v>19</v>
      </c>
      <c r="E54">
        <v>5</v>
      </c>
      <c r="F54" t="str">
        <f t="shared" si="12"/>
        <v>I6.5</v>
      </c>
      <c r="G54" t="str">
        <f t="shared" si="13"/>
        <v>Q6.5</v>
      </c>
    </row>
    <row r="55" spans="1:7" x14ac:dyDescent="0.35">
      <c r="A55" s="3" t="s">
        <v>17</v>
      </c>
      <c r="B55" s="3" t="s">
        <v>18</v>
      </c>
      <c r="C55">
        <v>6</v>
      </c>
      <c r="D55" t="s">
        <v>19</v>
      </c>
      <c r="E55">
        <v>6</v>
      </c>
      <c r="F55" t="str">
        <f t="shared" si="12"/>
        <v>I6.6</v>
      </c>
      <c r="G55" t="str">
        <f t="shared" si="13"/>
        <v>Q6.6</v>
      </c>
    </row>
    <row r="56" spans="1:7" x14ac:dyDescent="0.35">
      <c r="A56" s="3" t="s">
        <v>17</v>
      </c>
      <c r="B56" s="3" t="s">
        <v>18</v>
      </c>
      <c r="C56">
        <v>6</v>
      </c>
      <c r="D56" t="s">
        <v>19</v>
      </c>
      <c r="E56">
        <v>7</v>
      </c>
      <c r="F56" t="str">
        <f t="shared" si="12"/>
        <v>I6.7</v>
      </c>
      <c r="G56" t="str">
        <f t="shared" si="13"/>
        <v>Q6.7</v>
      </c>
    </row>
    <row r="57" spans="1:7" x14ac:dyDescent="0.35">
      <c r="A57" s="3" t="s">
        <v>17</v>
      </c>
      <c r="B57" s="3" t="s">
        <v>18</v>
      </c>
      <c r="C57">
        <v>7</v>
      </c>
      <c r="D57" t="s">
        <v>19</v>
      </c>
      <c r="E57">
        <v>0</v>
      </c>
      <c r="F57" t="str">
        <f t="shared" si="12"/>
        <v>I7.0</v>
      </c>
      <c r="G57" t="str">
        <f t="shared" si="13"/>
        <v>Q7.0</v>
      </c>
    </row>
    <row r="58" spans="1:7" x14ac:dyDescent="0.35">
      <c r="A58" s="3" t="s">
        <v>17</v>
      </c>
      <c r="B58" s="3" t="s">
        <v>18</v>
      </c>
      <c r="C58">
        <v>7</v>
      </c>
      <c r="D58" t="s">
        <v>19</v>
      </c>
      <c r="E58">
        <v>1</v>
      </c>
      <c r="F58" t="str">
        <f t="shared" si="12"/>
        <v>I7.1</v>
      </c>
      <c r="G58" t="str">
        <f t="shared" si="13"/>
        <v>Q7.1</v>
      </c>
    </row>
    <row r="59" spans="1:7" x14ac:dyDescent="0.35">
      <c r="A59" s="3" t="s">
        <v>17</v>
      </c>
      <c r="B59" s="3" t="s">
        <v>18</v>
      </c>
      <c r="C59">
        <v>7</v>
      </c>
      <c r="D59" t="s">
        <v>19</v>
      </c>
      <c r="E59">
        <v>2</v>
      </c>
      <c r="F59" t="str">
        <f t="shared" si="12"/>
        <v>I7.2</v>
      </c>
      <c r="G59" t="str">
        <f t="shared" si="13"/>
        <v>Q7.2</v>
      </c>
    </row>
    <row r="60" spans="1:7" x14ac:dyDescent="0.35">
      <c r="A60" s="3" t="s">
        <v>17</v>
      </c>
      <c r="B60" s="3" t="s">
        <v>18</v>
      </c>
      <c r="C60">
        <v>7</v>
      </c>
      <c r="D60" t="s">
        <v>19</v>
      </c>
      <c r="E60">
        <v>3</v>
      </c>
      <c r="F60" t="str">
        <f t="shared" si="12"/>
        <v>I7.3</v>
      </c>
      <c r="G60" t="str">
        <f t="shared" si="13"/>
        <v>Q7.3</v>
      </c>
    </row>
    <row r="61" spans="1:7" x14ac:dyDescent="0.35">
      <c r="A61" s="3" t="s">
        <v>17</v>
      </c>
      <c r="B61" s="3" t="s">
        <v>18</v>
      </c>
      <c r="C61">
        <v>7</v>
      </c>
      <c r="D61" t="s">
        <v>19</v>
      </c>
      <c r="E61">
        <v>4</v>
      </c>
      <c r="F61" t="str">
        <f t="shared" si="12"/>
        <v>I7.4</v>
      </c>
      <c r="G61" t="str">
        <f t="shared" si="13"/>
        <v>Q7.4</v>
      </c>
    </row>
    <row r="62" spans="1:7" x14ac:dyDescent="0.35">
      <c r="A62" s="3" t="s">
        <v>17</v>
      </c>
      <c r="B62" s="3" t="s">
        <v>18</v>
      </c>
      <c r="C62">
        <v>7</v>
      </c>
      <c r="D62" t="s">
        <v>19</v>
      </c>
      <c r="E62">
        <v>5</v>
      </c>
      <c r="F62" t="str">
        <f t="shared" si="12"/>
        <v>I7.5</v>
      </c>
      <c r="G62" t="str">
        <f t="shared" si="13"/>
        <v>Q7.5</v>
      </c>
    </row>
    <row r="63" spans="1:7" x14ac:dyDescent="0.35">
      <c r="A63" s="3" t="s">
        <v>17</v>
      </c>
      <c r="B63" s="3" t="s">
        <v>18</v>
      </c>
      <c r="C63">
        <v>7</v>
      </c>
      <c r="D63" t="s">
        <v>19</v>
      </c>
      <c r="E63">
        <v>6</v>
      </c>
      <c r="F63" t="str">
        <f t="shared" si="12"/>
        <v>I7.6</v>
      </c>
      <c r="G63" t="str">
        <f t="shared" si="13"/>
        <v>Q7.6</v>
      </c>
    </row>
    <row r="64" spans="1:7" x14ac:dyDescent="0.35">
      <c r="A64" s="3" t="s">
        <v>17</v>
      </c>
      <c r="B64" s="3" t="s">
        <v>18</v>
      </c>
      <c r="C64">
        <v>7</v>
      </c>
      <c r="D64" t="s">
        <v>19</v>
      </c>
      <c r="E64">
        <v>7</v>
      </c>
      <c r="F64" t="str">
        <f t="shared" si="12"/>
        <v>I7.7</v>
      </c>
      <c r="G64" t="str">
        <f t="shared" si="13"/>
        <v>Q7.7</v>
      </c>
    </row>
    <row r="65" spans="1:7" x14ac:dyDescent="0.35">
      <c r="A65" s="3" t="s">
        <v>17</v>
      </c>
      <c r="B65" s="3" t="s">
        <v>18</v>
      </c>
      <c r="C65">
        <v>8</v>
      </c>
      <c r="D65" t="s">
        <v>19</v>
      </c>
      <c r="E65">
        <v>0</v>
      </c>
      <c r="F65" t="str">
        <f t="shared" si="12"/>
        <v>I8.0</v>
      </c>
      <c r="G65" t="str">
        <f t="shared" si="13"/>
        <v>Q8.0</v>
      </c>
    </row>
    <row r="66" spans="1:7" x14ac:dyDescent="0.35">
      <c r="A66" s="3" t="s">
        <v>17</v>
      </c>
      <c r="B66" s="3" t="s">
        <v>18</v>
      </c>
      <c r="C66">
        <v>8</v>
      </c>
      <c r="D66" t="s">
        <v>19</v>
      </c>
      <c r="E66">
        <v>1</v>
      </c>
      <c r="F66" t="str">
        <f t="shared" si="12"/>
        <v>I8.1</v>
      </c>
      <c r="G66" t="str">
        <f t="shared" si="13"/>
        <v>Q8.1</v>
      </c>
    </row>
    <row r="67" spans="1:7" x14ac:dyDescent="0.35">
      <c r="A67" s="3" t="s">
        <v>17</v>
      </c>
      <c r="B67" s="3" t="s">
        <v>18</v>
      </c>
      <c r="C67">
        <v>8</v>
      </c>
      <c r="D67" t="s">
        <v>19</v>
      </c>
      <c r="E67">
        <v>2</v>
      </c>
      <c r="F67" t="str">
        <f t="shared" si="12"/>
        <v>I8.2</v>
      </c>
      <c r="G67" t="str">
        <f t="shared" si="13"/>
        <v>Q8.2</v>
      </c>
    </row>
    <row r="68" spans="1:7" x14ac:dyDescent="0.35">
      <c r="A68" s="3" t="s">
        <v>17</v>
      </c>
      <c r="B68" s="3" t="s">
        <v>18</v>
      </c>
      <c r="C68">
        <v>8</v>
      </c>
      <c r="D68" t="s">
        <v>19</v>
      </c>
      <c r="E68">
        <v>3</v>
      </c>
      <c r="F68" t="str">
        <f t="shared" si="12"/>
        <v>I8.3</v>
      </c>
      <c r="G68" t="str">
        <f t="shared" si="13"/>
        <v>Q8.3</v>
      </c>
    </row>
    <row r="69" spans="1:7" x14ac:dyDescent="0.35">
      <c r="A69" s="3" t="s">
        <v>17</v>
      </c>
      <c r="B69" s="3" t="s">
        <v>18</v>
      </c>
      <c r="C69">
        <v>8</v>
      </c>
      <c r="D69" t="s">
        <v>19</v>
      </c>
      <c r="E69">
        <v>4</v>
      </c>
      <c r="F69" t="str">
        <f t="shared" si="12"/>
        <v>I8.4</v>
      </c>
      <c r="G69" t="str">
        <f t="shared" si="13"/>
        <v>Q8.4</v>
      </c>
    </row>
    <row r="70" spans="1:7" x14ac:dyDescent="0.35">
      <c r="A70" s="3" t="s">
        <v>17</v>
      </c>
      <c r="B70" s="3" t="s">
        <v>18</v>
      </c>
      <c r="C70">
        <v>8</v>
      </c>
      <c r="D70" t="s">
        <v>19</v>
      </c>
      <c r="E70">
        <v>5</v>
      </c>
      <c r="F70" t="str">
        <f t="shared" si="12"/>
        <v>I8.5</v>
      </c>
      <c r="G70" t="str">
        <f t="shared" si="13"/>
        <v>Q8.5</v>
      </c>
    </row>
    <row r="71" spans="1:7" x14ac:dyDescent="0.35">
      <c r="A71" s="3" t="s">
        <v>17</v>
      </c>
      <c r="B71" s="3" t="s">
        <v>18</v>
      </c>
      <c r="C71">
        <v>8</v>
      </c>
      <c r="D71" t="s">
        <v>19</v>
      </c>
      <c r="E71">
        <v>6</v>
      </c>
      <c r="F71" t="str">
        <f t="shared" si="12"/>
        <v>I8.6</v>
      </c>
      <c r="G71" t="str">
        <f t="shared" si="13"/>
        <v>Q8.6</v>
      </c>
    </row>
    <row r="72" spans="1:7" x14ac:dyDescent="0.35">
      <c r="A72" s="3" t="s">
        <v>17</v>
      </c>
      <c r="B72" s="3" t="s">
        <v>18</v>
      </c>
      <c r="C72">
        <v>8</v>
      </c>
      <c r="D72" t="s">
        <v>19</v>
      </c>
      <c r="E72">
        <v>7</v>
      </c>
      <c r="F72" t="str">
        <f t="shared" si="12"/>
        <v>I8.7</v>
      </c>
      <c r="G72" t="str">
        <f t="shared" si="13"/>
        <v>Q8.7</v>
      </c>
    </row>
    <row r="73" spans="1:7" x14ac:dyDescent="0.35">
      <c r="A73" s="3" t="s">
        <v>17</v>
      </c>
      <c r="B73" s="3" t="s">
        <v>18</v>
      </c>
      <c r="C73">
        <v>9</v>
      </c>
      <c r="D73" t="s">
        <v>19</v>
      </c>
      <c r="E73">
        <v>0</v>
      </c>
      <c r="F73" t="str">
        <f t="shared" ref="F73:F80" si="14">CONCATENATE(A73,C73,D73,E73)</f>
        <v>I9.0</v>
      </c>
      <c r="G73" t="str">
        <f t="shared" ref="G73:G80" si="15">CONCATENATE(B73,C73,D73,E73)</f>
        <v>Q9.0</v>
      </c>
    </row>
    <row r="74" spans="1:7" x14ac:dyDescent="0.35">
      <c r="A74" s="3" t="s">
        <v>17</v>
      </c>
      <c r="B74" s="3" t="s">
        <v>18</v>
      </c>
      <c r="C74">
        <v>9</v>
      </c>
      <c r="D74" t="s">
        <v>19</v>
      </c>
      <c r="E74">
        <v>1</v>
      </c>
      <c r="F74" t="str">
        <f t="shared" si="14"/>
        <v>I9.1</v>
      </c>
      <c r="G74" t="str">
        <f t="shared" si="15"/>
        <v>Q9.1</v>
      </c>
    </row>
    <row r="75" spans="1:7" x14ac:dyDescent="0.35">
      <c r="A75" s="3" t="s">
        <v>17</v>
      </c>
      <c r="B75" s="3" t="s">
        <v>18</v>
      </c>
      <c r="C75">
        <v>9</v>
      </c>
      <c r="D75" t="s">
        <v>19</v>
      </c>
      <c r="E75">
        <v>2</v>
      </c>
      <c r="F75" t="str">
        <f t="shared" si="14"/>
        <v>I9.2</v>
      </c>
      <c r="G75" t="str">
        <f t="shared" si="15"/>
        <v>Q9.2</v>
      </c>
    </row>
    <row r="76" spans="1:7" x14ac:dyDescent="0.35">
      <c r="A76" s="3" t="s">
        <v>17</v>
      </c>
      <c r="B76" s="3" t="s">
        <v>18</v>
      </c>
      <c r="C76">
        <v>9</v>
      </c>
      <c r="D76" t="s">
        <v>19</v>
      </c>
      <c r="E76">
        <v>3</v>
      </c>
      <c r="F76" t="str">
        <f t="shared" si="14"/>
        <v>I9.3</v>
      </c>
      <c r="G76" t="str">
        <f t="shared" si="15"/>
        <v>Q9.3</v>
      </c>
    </row>
    <row r="77" spans="1:7" x14ac:dyDescent="0.35">
      <c r="A77" s="3" t="s">
        <v>17</v>
      </c>
      <c r="B77" s="3" t="s">
        <v>18</v>
      </c>
      <c r="C77">
        <v>9</v>
      </c>
      <c r="D77" t="s">
        <v>19</v>
      </c>
      <c r="E77">
        <v>4</v>
      </c>
      <c r="F77" t="str">
        <f t="shared" si="14"/>
        <v>I9.4</v>
      </c>
      <c r="G77" t="str">
        <f t="shared" si="15"/>
        <v>Q9.4</v>
      </c>
    </row>
    <row r="78" spans="1:7" x14ac:dyDescent="0.35">
      <c r="A78" s="3" t="s">
        <v>17</v>
      </c>
      <c r="B78" s="3" t="s">
        <v>18</v>
      </c>
      <c r="C78">
        <v>9</v>
      </c>
      <c r="D78" t="s">
        <v>19</v>
      </c>
      <c r="E78">
        <v>5</v>
      </c>
      <c r="F78" t="str">
        <f t="shared" si="14"/>
        <v>I9.5</v>
      </c>
      <c r="G78" t="str">
        <f t="shared" si="15"/>
        <v>Q9.5</v>
      </c>
    </row>
    <row r="79" spans="1:7" x14ac:dyDescent="0.35">
      <c r="A79" s="3" t="s">
        <v>17</v>
      </c>
      <c r="B79" s="3" t="s">
        <v>18</v>
      </c>
      <c r="C79">
        <v>9</v>
      </c>
      <c r="D79" t="s">
        <v>19</v>
      </c>
      <c r="E79">
        <v>6</v>
      </c>
      <c r="F79" t="str">
        <f t="shared" si="14"/>
        <v>I9.6</v>
      </c>
      <c r="G79" t="str">
        <f t="shared" si="15"/>
        <v>Q9.6</v>
      </c>
    </row>
    <row r="80" spans="1:7" x14ac:dyDescent="0.35">
      <c r="A80" s="3" t="s">
        <v>17</v>
      </c>
      <c r="B80" s="3" t="s">
        <v>18</v>
      </c>
      <c r="C80">
        <v>9</v>
      </c>
      <c r="D80" t="s">
        <v>19</v>
      </c>
      <c r="E80">
        <v>7</v>
      </c>
      <c r="F80" t="str">
        <f t="shared" si="14"/>
        <v>I9.7</v>
      </c>
      <c r="G80" t="str">
        <f t="shared" si="15"/>
        <v>Q9.7</v>
      </c>
    </row>
    <row r="81" spans="1:7" x14ac:dyDescent="0.35">
      <c r="A81" s="3" t="s">
        <v>17</v>
      </c>
      <c r="B81" s="3" t="s">
        <v>18</v>
      </c>
      <c r="C81">
        <v>10</v>
      </c>
      <c r="D81" t="s">
        <v>19</v>
      </c>
      <c r="E81">
        <v>0</v>
      </c>
      <c r="F81" t="str">
        <f t="shared" ref="F81:F88" si="16">CONCATENATE(A81,C81,D81,E81)</f>
        <v>I10.0</v>
      </c>
      <c r="G81" t="str">
        <f t="shared" ref="G81:G88" si="17">CONCATENATE(B81,C81,D81,E81)</f>
        <v>Q10.0</v>
      </c>
    </row>
    <row r="82" spans="1:7" x14ac:dyDescent="0.35">
      <c r="A82" s="3" t="s">
        <v>17</v>
      </c>
      <c r="B82" s="3" t="s">
        <v>18</v>
      </c>
      <c r="C82">
        <v>10</v>
      </c>
      <c r="D82" t="s">
        <v>19</v>
      </c>
      <c r="E82">
        <v>1</v>
      </c>
      <c r="F82" t="str">
        <f t="shared" si="16"/>
        <v>I10.1</v>
      </c>
      <c r="G82" t="str">
        <f t="shared" si="17"/>
        <v>Q10.1</v>
      </c>
    </row>
    <row r="83" spans="1:7" x14ac:dyDescent="0.35">
      <c r="A83" s="3" t="s">
        <v>17</v>
      </c>
      <c r="B83" s="3" t="s">
        <v>18</v>
      </c>
      <c r="C83">
        <v>10</v>
      </c>
      <c r="D83" t="s">
        <v>19</v>
      </c>
      <c r="E83">
        <v>2</v>
      </c>
      <c r="F83" t="str">
        <f t="shared" si="16"/>
        <v>I10.2</v>
      </c>
      <c r="G83" t="str">
        <f t="shared" si="17"/>
        <v>Q10.2</v>
      </c>
    </row>
    <row r="84" spans="1:7" x14ac:dyDescent="0.35">
      <c r="A84" s="3" t="s">
        <v>17</v>
      </c>
      <c r="B84" s="3" t="s">
        <v>18</v>
      </c>
      <c r="C84">
        <v>10</v>
      </c>
      <c r="D84" t="s">
        <v>19</v>
      </c>
      <c r="E84">
        <v>3</v>
      </c>
      <c r="F84" t="str">
        <f t="shared" si="16"/>
        <v>I10.3</v>
      </c>
      <c r="G84" t="str">
        <f t="shared" si="17"/>
        <v>Q10.3</v>
      </c>
    </row>
    <row r="85" spans="1:7" x14ac:dyDescent="0.35">
      <c r="A85" s="3" t="s">
        <v>17</v>
      </c>
      <c r="B85" s="3" t="s">
        <v>18</v>
      </c>
      <c r="C85">
        <v>10</v>
      </c>
      <c r="D85" t="s">
        <v>19</v>
      </c>
      <c r="E85">
        <v>4</v>
      </c>
      <c r="F85" t="str">
        <f t="shared" si="16"/>
        <v>I10.4</v>
      </c>
      <c r="G85" t="str">
        <f t="shared" si="17"/>
        <v>Q10.4</v>
      </c>
    </row>
    <row r="86" spans="1:7" x14ac:dyDescent="0.35">
      <c r="A86" s="3" t="s">
        <v>17</v>
      </c>
      <c r="B86" s="3" t="s">
        <v>18</v>
      </c>
      <c r="C86">
        <v>10</v>
      </c>
      <c r="D86" t="s">
        <v>19</v>
      </c>
      <c r="E86">
        <v>5</v>
      </c>
      <c r="F86" t="str">
        <f t="shared" si="16"/>
        <v>I10.5</v>
      </c>
      <c r="G86" t="str">
        <f t="shared" si="17"/>
        <v>Q10.5</v>
      </c>
    </row>
    <row r="87" spans="1:7" x14ac:dyDescent="0.35">
      <c r="A87" s="3" t="s">
        <v>17</v>
      </c>
      <c r="B87" s="3" t="s">
        <v>18</v>
      </c>
      <c r="C87">
        <v>10</v>
      </c>
      <c r="D87" t="s">
        <v>19</v>
      </c>
      <c r="E87">
        <v>6</v>
      </c>
      <c r="F87" t="str">
        <f t="shared" si="16"/>
        <v>I10.6</v>
      </c>
      <c r="G87" t="str">
        <f t="shared" si="17"/>
        <v>Q10.6</v>
      </c>
    </row>
    <row r="88" spans="1:7" x14ac:dyDescent="0.35">
      <c r="A88" s="3" t="s">
        <v>17</v>
      </c>
      <c r="B88" s="3" t="s">
        <v>18</v>
      </c>
      <c r="C88">
        <v>10</v>
      </c>
      <c r="D88" t="s">
        <v>19</v>
      </c>
      <c r="E88">
        <v>7</v>
      </c>
      <c r="F88" t="str">
        <f t="shared" si="16"/>
        <v>I10.7</v>
      </c>
      <c r="G88" t="str">
        <f t="shared" si="17"/>
        <v>Q10.7</v>
      </c>
    </row>
    <row r="89" spans="1:7" x14ac:dyDescent="0.35">
      <c r="A89" s="3" t="s">
        <v>17</v>
      </c>
      <c r="B89" s="3" t="s">
        <v>18</v>
      </c>
      <c r="C89">
        <v>11</v>
      </c>
      <c r="D89" t="s">
        <v>19</v>
      </c>
      <c r="E89">
        <v>0</v>
      </c>
      <c r="F89" t="str">
        <f t="shared" ref="F89:F96" si="18">CONCATENATE(A89,C89,D89,E89)</f>
        <v>I11.0</v>
      </c>
      <c r="G89" t="str">
        <f t="shared" ref="G89:G96" si="19">CONCATENATE(B89,C89,D89,E89)</f>
        <v>Q11.0</v>
      </c>
    </row>
    <row r="90" spans="1:7" x14ac:dyDescent="0.35">
      <c r="A90" s="3" t="s">
        <v>17</v>
      </c>
      <c r="B90" s="3" t="s">
        <v>18</v>
      </c>
      <c r="C90">
        <v>11</v>
      </c>
      <c r="D90" t="s">
        <v>19</v>
      </c>
      <c r="E90">
        <v>1</v>
      </c>
      <c r="F90" t="str">
        <f t="shared" si="18"/>
        <v>I11.1</v>
      </c>
      <c r="G90" t="str">
        <f t="shared" si="19"/>
        <v>Q11.1</v>
      </c>
    </row>
    <row r="91" spans="1:7" x14ac:dyDescent="0.35">
      <c r="A91" s="3" t="s">
        <v>17</v>
      </c>
      <c r="B91" s="3" t="s">
        <v>18</v>
      </c>
      <c r="C91">
        <v>11</v>
      </c>
      <c r="D91" t="s">
        <v>19</v>
      </c>
      <c r="E91">
        <v>2</v>
      </c>
      <c r="F91" t="str">
        <f t="shared" si="18"/>
        <v>I11.2</v>
      </c>
      <c r="G91" t="str">
        <f t="shared" si="19"/>
        <v>Q11.2</v>
      </c>
    </row>
    <row r="92" spans="1:7" x14ac:dyDescent="0.35">
      <c r="A92" s="3" t="s">
        <v>17</v>
      </c>
      <c r="B92" s="3" t="s">
        <v>18</v>
      </c>
      <c r="C92">
        <v>11</v>
      </c>
      <c r="D92" t="s">
        <v>19</v>
      </c>
      <c r="E92">
        <v>3</v>
      </c>
      <c r="F92" t="str">
        <f t="shared" si="18"/>
        <v>I11.3</v>
      </c>
      <c r="G92" t="str">
        <f t="shared" si="19"/>
        <v>Q11.3</v>
      </c>
    </row>
    <row r="93" spans="1:7" x14ac:dyDescent="0.35">
      <c r="A93" s="3" t="s">
        <v>17</v>
      </c>
      <c r="B93" s="3" t="s">
        <v>18</v>
      </c>
      <c r="C93">
        <v>11</v>
      </c>
      <c r="D93" t="s">
        <v>19</v>
      </c>
      <c r="E93">
        <v>4</v>
      </c>
      <c r="F93" t="str">
        <f t="shared" si="18"/>
        <v>I11.4</v>
      </c>
      <c r="G93" t="str">
        <f t="shared" si="19"/>
        <v>Q11.4</v>
      </c>
    </row>
    <row r="94" spans="1:7" x14ac:dyDescent="0.35">
      <c r="A94" s="3" t="s">
        <v>17</v>
      </c>
      <c r="B94" s="3" t="s">
        <v>18</v>
      </c>
      <c r="C94">
        <v>11</v>
      </c>
      <c r="D94" t="s">
        <v>19</v>
      </c>
      <c r="E94">
        <v>5</v>
      </c>
      <c r="F94" t="str">
        <f t="shared" si="18"/>
        <v>I11.5</v>
      </c>
      <c r="G94" t="str">
        <f t="shared" si="19"/>
        <v>Q11.5</v>
      </c>
    </row>
    <row r="95" spans="1:7" x14ac:dyDescent="0.35">
      <c r="A95" s="3" t="s">
        <v>17</v>
      </c>
      <c r="B95" s="3" t="s">
        <v>18</v>
      </c>
      <c r="C95">
        <v>11</v>
      </c>
      <c r="D95" t="s">
        <v>19</v>
      </c>
      <c r="E95">
        <v>6</v>
      </c>
      <c r="F95" t="str">
        <f t="shared" si="18"/>
        <v>I11.6</v>
      </c>
      <c r="G95" t="str">
        <f t="shared" si="19"/>
        <v>Q11.6</v>
      </c>
    </row>
    <row r="96" spans="1:7" x14ac:dyDescent="0.35">
      <c r="A96" s="3" t="s">
        <v>17</v>
      </c>
      <c r="B96" s="3" t="s">
        <v>18</v>
      </c>
      <c r="C96">
        <v>11</v>
      </c>
      <c r="D96" t="s">
        <v>19</v>
      </c>
      <c r="E96">
        <v>7</v>
      </c>
      <c r="F96" t="str">
        <f t="shared" si="18"/>
        <v>I11.7</v>
      </c>
      <c r="G96" t="str">
        <f t="shared" si="19"/>
        <v>Q11.7</v>
      </c>
    </row>
    <row r="97" spans="1:7" x14ac:dyDescent="0.35">
      <c r="A97" s="3" t="s">
        <v>17</v>
      </c>
      <c r="B97" s="3" t="s">
        <v>18</v>
      </c>
      <c r="C97">
        <v>12</v>
      </c>
      <c r="D97" t="s">
        <v>19</v>
      </c>
      <c r="E97">
        <v>0</v>
      </c>
      <c r="F97" t="str">
        <f t="shared" ref="F97:F104" si="20">CONCATENATE(A97,C97,D97,E97)</f>
        <v>I12.0</v>
      </c>
      <c r="G97" t="str">
        <f t="shared" ref="G97:G104" si="21">CONCATENATE(B97,C97,D97,E97)</f>
        <v>Q12.0</v>
      </c>
    </row>
    <row r="98" spans="1:7" x14ac:dyDescent="0.35">
      <c r="A98" s="3" t="s">
        <v>17</v>
      </c>
      <c r="B98" s="3" t="s">
        <v>18</v>
      </c>
      <c r="C98">
        <v>12</v>
      </c>
      <c r="D98" t="s">
        <v>19</v>
      </c>
      <c r="E98">
        <v>1</v>
      </c>
      <c r="F98" t="str">
        <f t="shared" si="20"/>
        <v>I12.1</v>
      </c>
      <c r="G98" t="str">
        <f t="shared" si="21"/>
        <v>Q12.1</v>
      </c>
    </row>
    <row r="99" spans="1:7" x14ac:dyDescent="0.35">
      <c r="A99" s="3" t="s">
        <v>17</v>
      </c>
      <c r="B99" s="3" t="s">
        <v>18</v>
      </c>
      <c r="C99">
        <v>12</v>
      </c>
      <c r="D99" t="s">
        <v>19</v>
      </c>
      <c r="E99">
        <v>2</v>
      </c>
      <c r="F99" t="str">
        <f t="shared" si="20"/>
        <v>I12.2</v>
      </c>
      <c r="G99" t="str">
        <f t="shared" si="21"/>
        <v>Q12.2</v>
      </c>
    </row>
    <row r="100" spans="1:7" x14ac:dyDescent="0.35">
      <c r="A100" s="3" t="s">
        <v>17</v>
      </c>
      <c r="B100" s="3" t="s">
        <v>18</v>
      </c>
      <c r="C100">
        <v>12</v>
      </c>
      <c r="D100" t="s">
        <v>19</v>
      </c>
      <c r="E100">
        <v>3</v>
      </c>
      <c r="F100" t="str">
        <f t="shared" si="20"/>
        <v>I12.3</v>
      </c>
      <c r="G100" t="str">
        <f t="shared" si="21"/>
        <v>Q12.3</v>
      </c>
    </row>
    <row r="101" spans="1:7" x14ac:dyDescent="0.35">
      <c r="A101" s="3" t="s">
        <v>17</v>
      </c>
      <c r="B101" s="3" t="s">
        <v>18</v>
      </c>
      <c r="C101">
        <v>12</v>
      </c>
      <c r="D101" t="s">
        <v>19</v>
      </c>
      <c r="E101">
        <v>4</v>
      </c>
      <c r="F101" t="str">
        <f t="shared" si="20"/>
        <v>I12.4</v>
      </c>
      <c r="G101" t="str">
        <f t="shared" si="21"/>
        <v>Q12.4</v>
      </c>
    </row>
    <row r="102" spans="1:7" x14ac:dyDescent="0.35">
      <c r="A102" s="3" t="s">
        <v>17</v>
      </c>
      <c r="B102" s="3" t="s">
        <v>18</v>
      </c>
      <c r="C102">
        <v>12</v>
      </c>
      <c r="D102" t="s">
        <v>19</v>
      </c>
      <c r="E102">
        <v>5</v>
      </c>
      <c r="F102" t="str">
        <f t="shared" si="20"/>
        <v>I12.5</v>
      </c>
      <c r="G102" t="str">
        <f t="shared" si="21"/>
        <v>Q12.5</v>
      </c>
    </row>
    <row r="103" spans="1:7" x14ac:dyDescent="0.35">
      <c r="A103" s="3" t="s">
        <v>17</v>
      </c>
      <c r="B103" s="3" t="s">
        <v>18</v>
      </c>
      <c r="C103">
        <v>12</v>
      </c>
      <c r="D103" t="s">
        <v>19</v>
      </c>
      <c r="E103">
        <v>6</v>
      </c>
      <c r="F103" t="str">
        <f t="shared" si="20"/>
        <v>I12.6</v>
      </c>
      <c r="G103" t="str">
        <f t="shared" si="21"/>
        <v>Q12.6</v>
      </c>
    </row>
    <row r="104" spans="1:7" x14ac:dyDescent="0.35">
      <c r="A104" s="3" t="s">
        <v>17</v>
      </c>
      <c r="B104" s="3" t="s">
        <v>18</v>
      </c>
      <c r="C104">
        <v>12</v>
      </c>
      <c r="D104" t="s">
        <v>19</v>
      </c>
      <c r="E104">
        <v>7</v>
      </c>
      <c r="F104" t="str">
        <f t="shared" si="20"/>
        <v>I12.7</v>
      </c>
      <c r="G104" t="str">
        <f t="shared" si="21"/>
        <v>Q12.7</v>
      </c>
    </row>
    <row r="105" spans="1:7" x14ac:dyDescent="0.3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35">
      <c r="A106" s="3" t="s">
        <v>17</v>
      </c>
      <c r="B106" s="3" t="s">
        <v>18</v>
      </c>
      <c r="C106">
        <v>13</v>
      </c>
      <c r="D106" t="s">
        <v>19</v>
      </c>
      <c r="E106">
        <v>1</v>
      </c>
      <c r="F106" t="str">
        <f t="shared" si="22"/>
        <v>I13.1</v>
      </c>
      <c r="G106" t="str">
        <f t="shared" si="23"/>
        <v>Q13.1</v>
      </c>
    </row>
    <row r="107" spans="1:7" x14ac:dyDescent="0.35">
      <c r="A107" s="3" t="s">
        <v>17</v>
      </c>
      <c r="B107" s="3" t="s">
        <v>18</v>
      </c>
      <c r="C107">
        <v>13</v>
      </c>
      <c r="D107" t="s">
        <v>19</v>
      </c>
      <c r="E107">
        <v>2</v>
      </c>
      <c r="F107" t="str">
        <f t="shared" si="22"/>
        <v>I13.2</v>
      </c>
      <c r="G107" t="str">
        <f t="shared" si="23"/>
        <v>Q13.2</v>
      </c>
    </row>
    <row r="108" spans="1:7" x14ac:dyDescent="0.35">
      <c r="A108" s="3" t="s">
        <v>17</v>
      </c>
      <c r="B108" s="3" t="s">
        <v>18</v>
      </c>
      <c r="C108">
        <v>13</v>
      </c>
      <c r="D108" t="s">
        <v>19</v>
      </c>
      <c r="E108">
        <v>3</v>
      </c>
      <c r="F108" t="str">
        <f t="shared" si="22"/>
        <v>I13.3</v>
      </c>
      <c r="G108" t="str">
        <f t="shared" si="23"/>
        <v>Q13.3</v>
      </c>
    </row>
    <row r="109" spans="1:7" x14ac:dyDescent="0.35">
      <c r="A109" s="3" t="s">
        <v>17</v>
      </c>
      <c r="B109" s="3" t="s">
        <v>18</v>
      </c>
      <c r="C109">
        <v>13</v>
      </c>
      <c r="D109" t="s">
        <v>19</v>
      </c>
      <c r="E109">
        <v>4</v>
      </c>
      <c r="F109" t="str">
        <f t="shared" si="22"/>
        <v>I13.4</v>
      </c>
      <c r="G109" t="str">
        <f t="shared" si="23"/>
        <v>Q13.4</v>
      </c>
    </row>
    <row r="110" spans="1:7" x14ac:dyDescent="0.35">
      <c r="A110" s="3" t="s">
        <v>17</v>
      </c>
      <c r="B110" s="3" t="s">
        <v>18</v>
      </c>
      <c r="C110">
        <v>13</v>
      </c>
      <c r="D110" t="s">
        <v>19</v>
      </c>
      <c r="E110">
        <v>5</v>
      </c>
      <c r="F110" t="str">
        <f t="shared" si="22"/>
        <v>I13.5</v>
      </c>
      <c r="G110" t="str">
        <f t="shared" si="23"/>
        <v>Q13.5</v>
      </c>
    </row>
    <row r="111" spans="1:7" x14ac:dyDescent="0.35">
      <c r="A111" s="3" t="s">
        <v>17</v>
      </c>
      <c r="B111" s="3" t="s">
        <v>18</v>
      </c>
      <c r="C111">
        <v>13</v>
      </c>
      <c r="D111" t="s">
        <v>19</v>
      </c>
      <c r="E111">
        <v>6</v>
      </c>
      <c r="F111" t="str">
        <f t="shared" si="22"/>
        <v>I13.6</v>
      </c>
      <c r="G111" t="str">
        <f t="shared" si="23"/>
        <v>Q13.6</v>
      </c>
    </row>
    <row r="112" spans="1:7" x14ac:dyDescent="0.35">
      <c r="A112" s="3" t="s">
        <v>17</v>
      </c>
      <c r="B112" s="3" t="s">
        <v>18</v>
      </c>
      <c r="C112">
        <v>13</v>
      </c>
      <c r="D112" t="s">
        <v>19</v>
      </c>
      <c r="E112">
        <v>7</v>
      </c>
      <c r="F112" t="str">
        <f t="shared" si="22"/>
        <v>I13.7</v>
      </c>
      <c r="G112" t="str">
        <f t="shared" si="23"/>
        <v>Q13.7</v>
      </c>
    </row>
    <row r="113" spans="1:7" x14ac:dyDescent="0.3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35">
      <c r="A114" s="3" t="s">
        <v>17</v>
      </c>
      <c r="B114" s="3" t="s">
        <v>18</v>
      </c>
      <c r="C114">
        <v>14</v>
      </c>
      <c r="D114" t="s">
        <v>19</v>
      </c>
      <c r="E114">
        <v>1</v>
      </c>
      <c r="F114" t="str">
        <f t="shared" si="24"/>
        <v>I14.1</v>
      </c>
      <c r="G114" t="str">
        <f t="shared" si="25"/>
        <v>Q14.1</v>
      </c>
    </row>
    <row r="115" spans="1:7" x14ac:dyDescent="0.35">
      <c r="A115" s="3" t="s">
        <v>17</v>
      </c>
      <c r="B115" s="3" t="s">
        <v>18</v>
      </c>
      <c r="C115">
        <v>14</v>
      </c>
      <c r="D115" t="s">
        <v>19</v>
      </c>
      <c r="E115">
        <v>2</v>
      </c>
      <c r="F115" t="str">
        <f t="shared" si="24"/>
        <v>I14.2</v>
      </c>
      <c r="G115" t="str">
        <f t="shared" si="25"/>
        <v>Q14.2</v>
      </c>
    </row>
    <row r="116" spans="1:7" x14ac:dyDescent="0.35">
      <c r="A116" s="3" t="s">
        <v>17</v>
      </c>
      <c r="B116" s="3" t="s">
        <v>18</v>
      </c>
      <c r="C116">
        <v>14</v>
      </c>
      <c r="D116" t="s">
        <v>19</v>
      </c>
      <c r="E116">
        <v>3</v>
      </c>
      <c r="F116" t="str">
        <f t="shared" si="24"/>
        <v>I14.3</v>
      </c>
      <c r="G116" t="str">
        <f t="shared" si="25"/>
        <v>Q14.3</v>
      </c>
    </row>
    <row r="117" spans="1:7" x14ac:dyDescent="0.35">
      <c r="A117" s="3" t="s">
        <v>17</v>
      </c>
      <c r="B117" s="3" t="s">
        <v>18</v>
      </c>
      <c r="C117">
        <v>14</v>
      </c>
      <c r="D117" t="s">
        <v>19</v>
      </c>
      <c r="E117">
        <v>4</v>
      </c>
      <c r="F117" t="str">
        <f t="shared" si="24"/>
        <v>I14.4</v>
      </c>
      <c r="G117" t="str">
        <f t="shared" si="25"/>
        <v>Q14.4</v>
      </c>
    </row>
    <row r="118" spans="1:7" x14ac:dyDescent="0.35">
      <c r="A118" s="3" t="s">
        <v>17</v>
      </c>
      <c r="B118" s="3" t="s">
        <v>18</v>
      </c>
      <c r="C118">
        <v>14</v>
      </c>
      <c r="D118" t="s">
        <v>19</v>
      </c>
      <c r="E118">
        <v>5</v>
      </c>
      <c r="F118" t="str">
        <f t="shared" si="24"/>
        <v>I14.5</v>
      </c>
      <c r="G118" t="str">
        <f t="shared" si="25"/>
        <v>Q14.5</v>
      </c>
    </row>
    <row r="119" spans="1:7" x14ac:dyDescent="0.35">
      <c r="A119" s="3" t="s">
        <v>17</v>
      </c>
      <c r="B119" s="3" t="s">
        <v>18</v>
      </c>
      <c r="C119">
        <v>14</v>
      </c>
      <c r="D119" t="s">
        <v>19</v>
      </c>
      <c r="E119">
        <v>6</v>
      </c>
      <c r="F119" t="str">
        <f t="shared" si="24"/>
        <v>I14.6</v>
      </c>
      <c r="G119" t="str">
        <f t="shared" si="25"/>
        <v>Q14.6</v>
      </c>
    </row>
    <row r="120" spans="1:7" x14ac:dyDescent="0.35">
      <c r="A120" s="3" t="s">
        <v>17</v>
      </c>
      <c r="B120" s="3" t="s">
        <v>18</v>
      </c>
      <c r="C120">
        <v>14</v>
      </c>
      <c r="D120" t="s">
        <v>19</v>
      </c>
      <c r="E120">
        <v>7</v>
      </c>
      <c r="F120" t="str">
        <f t="shared" si="24"/>
        <v>I14.7</v>
      </c>
      <c r="G120" t="str">
        <f t="shared" si="25"/>
        <v>Q14.7</v>
      </c>
    </row>
    <row r="121" spans="1:7" x14ac:dyDescent="0.3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35">
      <c r="A122" s="3" t="s">
        <v>17</v>
      </c>
      <c r="B122" s="3" t="s">
        <v>18</v>
      </c>
      <c r="C122">
        <v>15</v>
      </c>
      <c r="D122" t="s">
        <v>19</v>
      </c>
      <c r="E122">
        <v>1</v>
      </c>
      <c r="F122" t="str">
        <f t="shared" si="26"/>
        <v>I15.1</v>
      </c>
      <c r="G122" t="str">
        <f t="shared" si="27"/>
        <v>Q15.1</v>
      </c>
    </row>
    <row r="123" spans="1:7" x14ac:dyDescent="0.35">
      <c r="A123" s="3" t="s">
        <v>17</v>
      </c>
      <c r="B123" s="3" t="s">
        <v>18</v>
      </c>
      <c r="C123">
        <v>15</v>
      </c>
      <c r="D123" t="s">
        <v>19</v>
      </c>
      <c r="E123">
        <v>2</v>
      </c>
      <c r="F123" t="str">
        <f t="shared" si="26"/>
        <v>I15.2</v>
      </c>
      <c r="G123" t="str">
        <f t="shared" si="27"/>
        <v>Q15.2</v>
      </c>
    </row>
    <row r="124" spans="1:7" x14ac:dyDescent="0.35">
      <c r="A124" s="3" t="s">
        <v>17</v>
      </c>
      <c r="B124" s="3" t="s">
        <v>18</v>
      </c>
      <c r="C124">
        <v>15</v>
      </c>
      <c r="D124" t="s">
        <v>19</v>
      </c>
      <c r="E124">
        <v>3</v>
      </c>
      <c r="F124" t="str">
        <f t="shared" si="26"/>
        <v>I15.3</v>
      </c>
      <c r="G124" t="str">
        <f t="shared" si="27"/>
        <v>Q15.3</v>
      </c>
    </row>
    <row r="125" spans="1:7" x14ac:dyDescent="0.35">
      <c r="A125" s="3" t="s">
        <v>17</v>
      </c>
      <c r="B125" s="3" t="s">
        <v>18</v>
      </c>
      <c r="C125">
        <v>15</v>
      </c>
      <c r="D125" t="s">
        <v>19</v>
      </c>
      <c r="E125">
        <v>4</v>
      </c>
      <c r="F125" t="str">
        <f t="shared" si="26"/>
        <v>I15.4</v>
      </c>
      <c r="G125" t="str">
        <f t="shared" si="27"/>
        <v>Q15.4</v>
      </c>
    </row>
    <row r="126" spans="1:7" x14ac:dyDescent="0.35">
      <c r="A126" s="3" t="s">
        <v>17</v>
      </c>
      <c r="B126" s="3" t="s">
        <v>18</v>
      </c>
      <c r="C126">
        <v>15</v>
      </c>
      <c r="D126" t="s">
        <v>19</v>
      </c>
      <c r="E126">
        <v>5</v>
      </c>
      <c r="F126" t="str">
        <f t="shared" si="26"/>
        <v>I15.5</v>
      </c>
      <c r="G126" t="str">
        <f t="shared" si="27"/>
        <v>Q15.5</v>
      </c>
    </row>
    <row r="127" spans="1:7" x14ac:dyDescent="0.35">
      <c r="A127" s="3" t="s">
        <v>17</v>
      </c>
      <c r="B127" s="3" t="s">
        <v>18</v>
      </c>
      <c r="C127">
        <v>15</v>
      </c>
      <c r="D127" t="s">
        <v>19</v>
      </c>
      <c r="E127">
        <v>6</v>
      </c>
      <c r="F127" t="str">
        <f t="shared" si="26"/>
        <v>I15.6</v>
      </c>
      <c r="G127" t="str">
        <f t="shared" si="27"/>
        <v>Q15.6</v>
      </c>
    </row>
    <row r="128" spans="1:7" x14ac:dyDescent="0.3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defaultColWidth="11.3984375" defaultRowHeight="12.75" x14ac:dyDescent="0.35"/>
  <cols>
    <col min="1" max="1" width="11.86328125" bestFit="1" customWidth="1"/>
  </cols>
  <sheetData>
    <row r="1" spans="1:4" x14ac:dyDescent="0.35">
      <c r="A1" s="4" t="s">
        <v>20</v>
      </c>
      <c r="C1" s="114" t="s">
        <v>21</v>
      </c>
      <c r="D1" s="114"/>
    </row>
    <row r="2" spans="1:4" x14ac:dyDescent="0.35">
      <c r="A2" s="2" t="s">
        <v>22</v>
      </c>
      <c r="C2" s="1" t="s">
        <v>22</v>
      </c>
      <c r="D2" s="1" t="s">
        <v>16</v>
      </c>
    </row>
    <row r="3" spans="1:4" x14ac:dyDescent="0.35">
      <c r="A3" s="2" t="s">
        <v>23</v>
      </c>
      <c r="C3" s="1" t="s">
        <v>23</v>
      </c>
      <c r="D3" s="1" t="s">
        <v>24</v>
      </c>
    </row>
    <row r="4" spans="1:4" x14ac:dyDescent="0.35">
      <c r="C4" s="1" t="s">
        <v>23</v>
      </c>
      <c r="D4" s="1" t="s">
        <v>25</v>
      </c>
    </row>
    <row r="5" spans="1:4" x14ac:dyDescent="0.35">
      <c r="C5" s="1" t="s">
        <v>23</v>
      </c>
      <c r="D5" s="1" t="s">
        <v>26</v>
      </c>
    </row>
    <row r="6" spans="1:4" x14ac:dyDescent="0.3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B55538D6633AE43BC6A25B17C2968D1" ma:contentTypeVersion="12" ma:contentTypeDescription="Vytvoří nový dokument" ma:contentTypeScope="" ma:versionID="c9650061744c413f376e3dfd484b15ee">
  <xsd:schema xmlns:xsd="http://www.w3.org/2001/XMLSchema" xmlns:xs="http://www.w3.org/2001/XMLSchema" xmlns:p="http://schemas.microsoft.com/office/2006/metadata/properties" xmlns:ns2="302def03-7c2f-41e7-94bd-b11a4e809b05" targetNamespace="http://schemas.microsoft.com/office/2006/metadata/properties" ma:root="true" ma:fieldsID="6bf799ac545ee1ce3662aec9bc1c75f9" ns2:_="">
    <xsd:import namespace="302def03-7c2f-41e7-94bd-b11a4e809b0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2def03-7c2f-41e7-94bd-b11a4e809b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02def03-7c2f-41e7-94bd-b11a4e809b0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3F99C9-98FA-4E11-A8B4-63DEBECB8F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2def03-7c2f-41e7-94bd-b11a4e80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 ds:uri="3c892bc3-6c64-4a5d-812a-2063c090feb7"/>
    <ds:schemaRef ds:uri="302def03-7c2f-41e7-94bd-b11a4e809b05"/>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Cover</vt:lpstr>
      <vt:lpstr>Table of Contents</vt:lpstr>
      <vt:lpstr>PLANT CABLE MTO</vt:lpstr>
      <vt:lpstr>Hoja1</vt:lpstr>
      <vt:lpstr>Seed</vt:lpstr>
      <vt:lpstr>'PLANT CABLE MTO'!Oblast_tisku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Lucie Lukášová</cp:lastModifiedBy>
  <cp:revision/>
  <cp:lastPrinted>2025-02-14T07:14:42Z</cp:lastPrinted>
  <dcterms:created xsi:type="dcterms:W3CDTF">2012-09-05T09:30:20Z</dcterms:created>
  <dcterms:modified xsi:type="dcterms:W3CDTF">2026-01-11T08:50:58Z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0x0101000B55538D6633AE43BC6A25B17C2968D1</vt:lpwstr>
  </property>
  <property fmtid="{D5CDD505-2E9C-101B-9397-08002B2CF9AE}" pid="4" name="MediaServiceImageTags">
    <vt:lpwstr/>
  </property>
</Properties>
</file>